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5E29B15-E55A-4F94-90E0-BE6CEABBE4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18" i="1"/>
  <c r="P17" i="1"/>
  <c r="P16" i="1"/>
  <c r="P15" i="1"/>
  <c r="P14" i="1"/>
  <c r="M9" i="1"/>
  <c r="L18" i="1"/>
  <c r="N18" i="1"/>
  <c r="L17" i="1"/>
  <c r="N17" i="1"/>
  <c r="L16" i="1"/>
  <c r="N16" i="1"/>
  <c r="L15" i="1"/>
  <c r="N15" i="1"/>
  <c r="L14" i="1"/>
  <c r="N14" i="1"/>
  <c r="J9" i="1"/>
  <c r="H9" i="1" l="1"/>
  <c r="H41" i="1"/>
  <c r="H21" i="1"/>
  <c r="H29" i="1"/>
  <c r="H26" i="1"/>
  <c r="H19" i="1"/>
  <c r="H32" i="1" l="1"/>
  <c r="G36" i="1"/>
  <c r="P39" i="1"/>
  <c r="N39" i="1"/>
  <c r="L39" i="1"/>
  <c r="K39" i="1"/>
  <c r="I39" i="1"/>
  <c r="G26" i="1"/>
  <c r="G21" i="1"/>
  <c r="G9" i="1"/>
  <c r="K18" i="1"/>
  <c r="I18" i="1"/>
  <c r="K17" i="1"/>
  <c r="I17" i="1"/>
  <c r="P61" i="1"/>
  <c r="N61" i="1"/>
  <c r="L61" i="1"/>
  <c r="K61" i="1"/>
  <c r="I61" i="1"/>
  <c r="P60" i="1"/>
  <c r="N60" i="1"/>
  <c r="L60" i="1"/>
  <c r="K60" i="1"/>
  <c r="I60" i="1"/>
  <c r="P57" i="1"/>
  <c r="N57" i="1"/>
  <c r="L57" i="1"/>
  <c r="K57" i="1"/>
  <c r="I57" i="1"/>
  <c r="P77" i="1"/>
  <c r="N77" i="1"/>
  <c r="L77" i="1"/>
  <c r="K77" i="1"/>
  <c r="I77" i="1"/>
  <c r="P70" i="1"/>
  <c r="N70" i="1"/>
  <c r="K70" i="1"/>
  <c r="L70" i="1"/>
  <c r="I70" i="1"/>
  <c r="O54" i="1"/>
  <c r="M54" i="1"/>
  <c r="J54" i="1"/>
  <c r="G54" i="1"/>
  <c r="G53" i="1" s="1"/>
  <c r="P66" i="1"/>
  <c r="N66" i="1"/>
  <c r="K66" i="1"/>
  <c r="L66" i="1"/>
  <c r="I66" i="1"/>
  <c r="J19" i="1"/>
  <c r="G50" i="1"/>
  <c r="G46" i="1"/>
  <c r="G43" i="1"/>
  <c r="G41" i="1"/>
  <c r="P80" i="1"/>
  <c r="N80" i="1"/>
  <c r="L80" i="1"/>
  <c r="K80" i="1"/>
  <c r="I80" i="1"/>
  <c r="G32" i="1"/>
  <c r="G29" i="1" s="1"/>
  <c r="P40" i="1"/>
  <c r="N40" i="1"/>
  <c r="J50" i="1"/>
  <c r="K40" i="1"/>
  <c r="L40" i="1"/>
  <c r="P78" i="1" l="1"/>
  <c r="N78" i="1"/>
  <c r="L78" i="1"/>
  <c r="K78" i="1"/>
  <c r="I78" i="1"/>
  <c r="I65" i="1"/>
  <c r="P58" i="1"/>
  <c r="N58" i="1"/>
  <c r="L58" i="1"/>
  <c r="K58" i="1"/>
  <c r="I58" i="1"/>
  <c r="I40" i="1"/>
  <c r="K16" i="1"/>
  <c r="I16" i="1"/>
  <c r="K15" i="1"/>
  <c r="I15" i="1"/>
  <c r="P81" i="1"/>
  <c r="N81" i="1"/>
  <c r="L81" i="1"/>
  <c r="K81" i="1"/>
  <c r="I81" i="1"/>
  <c r="O36" i="1"/>
  <c r="M36" i="1"/>
  <c r="H36" i="1"/>
  <c r="J36" i="1"/>
  <c r="K34" i="1"/>
  <c r="K10" i="1"/>
  <c r="K11" i="1"/>
  <c r="K12" i="1"/>
  <c r="K13" i="1"/>
  <c r="K14" i="1"/>
  <c r="K20" i="1"/>
  <c r="K22" i="1"/>
  <c r="K24" i="1"/>
  <c r="K25" i="1"/>
  <c r="K27" i="1"/>
  <c r="K28" i="1"/>
  <c r="K30" i="1"/>
  <c r="K31" i="1"/>
  <c r="K33" i="1"/>
  <c r="K35" i="1"/>
  <c r="K37" i="1"/>
  <c r="K38" i="1"/>
  <c r="K42" i="1"/>
  <c r="K44" i="1"/>
  <c r="K45" i="1"/>
  <c r="K47" i="1"/>
  <c r="K49" i="1"/>
  <c r="K51" i="1"/>
  <c r="K52" i="1"/>
  <c r="K55" i="1"/>
  <c r="K56" i="1"/>
  <c r="K59" i="1"/>
  <c r="K62" i="1"/>
  <c r="K63" i="1"/>
  <c r="K64" i="1"/>
  <c r="K65" i="1"/>
  <c r="K67" i="1"/>
  <c r="K68" i="1"/>
  <c r="K69" i="1"/>
  <c r="K71" i="1"/>
  <c r="K72" i="1"/>
  <c r="K73" i="1"/>
  <c r="K74" i="1"/>
  <c r="K75" i="1"/>
  <c r="K76" i="1"/>
  <c r="K79" i="1"/>
  <c r="K36" i="1" l="1"/>
  <c r="L65" i="1"/>
  <c r="L64" i="1"/>
  <c r="N65" i="1"/>
  <c r="N64" i="1"/>
  <c r="P64" i="1"/>
  <c r="P65" i="1"/>
  <c r="L62" i="1"/>
  <c r="P62" i="1"/>
  <c r="N62" i="1"/>
  <c r="L59" i="1"/>
  <c r="O19" i="1"/>
  <c r="I62" i="1"/>
  <c r="G19" i="1"/>
  <c r="G8" i="1" s="1"/>
  <c r="H43" i="1"/>
  <c r="H46" i="1"/>
  <c r="H50" i="1"/>
  <c r="K48" i="1" l="1"/>
  <c r="K23" i="1"/>
  <c r="K32" i="1"/>
  <c r="K54" i="1"/>
  <c r="P76" i="1"/>
  <c r="N76" i="1"/>
  <c r="L76" i="1"/>
  <c r="P75" i="1"/>
  <c r="N75" i="1"/>
  <c r="L75" i="1"/>
  <c r="N73" i="1"/>
  <c r="P73" i="1"/>
  <c r="P59" i="1"/>
  <c r="N59" i="1"/>
  <c r="I35" i="1"/>
  <c r="L35" i="1"/>
  <c r="N35" i="1"/>
  <c r="P35" i="1"/>
  <c r="G82" i="1" l="1"/>
  <c r="I10" i="1"/>
  <c r="I11" i="1"/>
  <c r="I12" i="1"/>
  <c r="I13" i="1"/>
  <c r="I14" i="1"/>
  <c r="I20" i="1"/>
  <c r="I22" i="1"/>
  <c r="I24" i="1"/>
  <c r="I25" i="1"/>
  <c r="I27" i="1"/>
  <c r="I28" i="1"/>
  <c r="I30" i="1"/>
  <c r="I31" i="1"/>
  <c r="I33" i="1"/>
  <c r="I37" i="1"/>
  <c r="I38" i="1"/>
  <c r="I42" i="1"/>
  <c r="I44" i="1"/>
  <c r="I45" i="1"/>
  <c r="I47" i="1"/>
  <c r="I49" i="1"/>
  <c r="I51" i="1"/>
  <c r="I52" i="1"/>
  <c r="I55" i="1"/>
  <c r="I56" i="1"/>
  <c r="I59" i="1"/>
  <c r="I63" i="1"/>
  <c r="I64" i="1"/>
  <c r="I67" i="1"/>
  <c r="I69" i="1"/>
  <c r="I71" i="1"/>
  <c r="I72" i="1"/>
  <c r="I73" i="1"/>
  <c r="I74" i="1"/>
  <c r="I75" i="1"/>
  <c r="I76" i="1"/>
  <c r="I79" i="1"/>
  <c r="I23" i="1" l="1"/>
  <c r="I48" i="1"/>
  <c r="O29" i="1"/>
  <c r="M29" i="1"/>
  <c r="J29" i="1"/>
  <c r="K29" i="1" s="1"/>
  <c r="K9" i="1"/>
  <c r="I34" i="1"/>
  <c r="I9" i="1" l="1"/>
  <c r="I29" i="1"/>
  <c r="I32" i="1"/>
  <c r="P9" i="1"/>
  <c r="P10" i="1"/>
  <c r="P11" i="1"/>
  <c r="P12" i="1"/>
  <c r="P13" i="1"/>
  <c r="P20" i="1"/>
  <c r="P22" i="1"/>
  <c r="P23" i="1"/>
  <c r="P24" i="1"/>
  <c r="P25" i="1"/>
  <c r="P27" i="1"/>
  <c r="P28" i="1"/>
  <c r="P29" i="1"/>
  <c r="P30" i="1"/>
  <c r="P31" i="1"/>
  <c r="P32" i="1"/>
  <c r="P34" i="1"/>
  <c r="P37" i="1"/>
  <c r="P38" i="1"/>
  <c r="P42" i="1"/>
  <c r="P44" i="1"/>
  <c r="P45" i="1"/>
  <c r="P47" i="1"/>
  <c r="P48" i="1"/>
  <c r="P49" i="1"/>
  <c r="P51" i="1"/>
  <c r="P52" i="1"/>
  <c r="P55" i="1"/>
  <c r="P63" i="1"/>
  <c r="P67" i="1"/>
  <c r="P68" i="1"/>
  <c r="P69" i="1"/>
  <c r="P71" i="1"/>
  <c r="P72" i="1"/>
  <c r="P74" i="1"/>
  <c r="P79" i="1"/>
  <c r="N9" i="1"/>
  <c r="N10" i="1"/>
  <c r="N11" i="1"/>
  <c r="N12" i="1"/>
  <c r="N13" i="1"/>
  <c r="N20" i="1"/>
  <c r="N22" i="1"/>
  <c r="N23" i="1"/>
  <c r="N24" i="1"/>
  <c r="N25" i="1"/>
  <c r="N27" i="1"/>
  <c r="N28" i="1"/>
  <c r="N29" i="1"/>
  <c r="N30" i="1"/>
  <c r="N31" i="1"/>
  <c r="N32" i="1"/>
  <c r="N34" i="1"/>
  <c r="N37" i="1"/>
  <c r="N38" i="1"/>
  <c r="N42" i="1"/>
  <c r="N44" i="1"/>
  <c r="N45" i="1"/>
  <c r="N47" i="1"/>
  <c r="N48" i="1"/>
  <c r="N49" i="1"/>
  <c r="N51" i="1"/>
  <c r="N52" i="1"/>
  <c r="N55" i="1"/>
  <c r="N63" i="1"/>
  <c r="N67" i="1"/>
  <c r="N68" i="1"/>
  <c r="N69" i="1"/>
  <c r="N71" i="1"/>
  <c r="N72" i="1"/>
  <c r="N74" i="1"/>
  <c r="N79" i="1"/>
  <c r="L10" i="1"/>
  <c r="L11" i="1"/>
  <c r="L12" i="1"/>
  <c r="L13" i="1"/>
  <c r="L20" i="1"/>
  <c r="L22" i="1"/>
  <c r="L23" i="1"/>
  <c r="L24" i="1"/>
  <c r="L25" i="1"/>
  <c r="L27" i="1"/>
  <c r="L28" i="1"/>
  <c r="L29" i="1"/>
  <c r="L30" i="1"/>
  <c r="L31" i="1"/>
  <c r="L32" i="1"/>
  <c r="L34" i="1"/>
  <c r="L37" i="1"/>
  <c r="L38" i="1"/>
  <c r="L42" i="1"/>
  <c r="L44" i="1"/>
  <c r="L45" i="1"/>
  <c r="L47" i="1"/>
  <c r="L48" i="1"/>
  <c r="L49" i="1"/>
  <c r="L51" i="1"/>
  <c r="L52" i="1"/>
  <c r="L55" i="1"/>
  <c r="L63" i="1"/>
  <c r="L67" i="1"/>
  <c r="L69" i="1"/>
  <c r="L71" i="1"/>
  <c r="L72" i="1"/>
  <c r="L73" i="1"/>
  <c r="L74" i="1"/>
  <c r="L79" i="1"/>
  <c r="O53" i="1"/>
  <c r="O50" i="1"/>
  <c r="O46" i="1"/>
  <c r="O43" i="1"/>
  <c r="O41" i="1"/>
  <c r="O26" i="1"/>
  <c r="O21" i="1"/>
  <c r="O8" i="1" l="1"/>
  <c r="O82" i="1" s="1"/>
  <c r="I50" i="1"/>
  <c r="M53" i="1" l="1"/>
  <c r="P54" i="1"/>
  <c r="M19" i="1"/>
  <c r="M21" i="1"/>
  <c r="M26" i="1"/>
  <c r="M41" i="1"/>
  <c r="M43" i="1"/>
  <c r="M46" i="1"/>
  <c r="M50" i="1"/>
  <c r="P19" i="1" l="1"/>
  <c r="P36" i="1"/>
  <c r="P26" i="1"/>
  <c r="P41" i="1"/>
  <c r="P50" i="1"/>
  <c r="P46" i="1"/>
  <c r="P43" i="1"/>
  <c r="P21" i="1"/>
  <c r="P53" i="1"/>
  <c r="M8" i="1"/>
  <c r="J21" i="1"/>
  <c r="J26" i="1"/>
  <c r="N36" i="1"/>
  <c r="J41" i="1"/>
  <c r="J43" i="1"/>
  <c r="J46" i="1"/>
  <c r="N43" i="1" l="1"/>
  <c r="K43" i="1"/>
  <c r="N21" i="1"/>
  <c r="K21" i="1"/>
  <c r="N26" i="1"/>
  <c r="K26" i="1"/>
  <c r="N19" i="1"/>
  <c r="K19" i="1"/>
  <c r="N41" i="1"/>
  <c r="K41" i="1"/>
  <c r="L50" i="1"/>
  <c r="K50" i="1"/>
  <c r="N46" i="1"/>
  <c r="K46" i="1"/>
  <c r="J53" i="1"/>
  <c r="N54" i="1"/>
  <c r="N50" i="1"/>
  <c r="M82" i="1"/>
  <c r="P82" i="1" s="1"/>
  <c r="P8" i="1"/>
  <c r="J8" i="1"/>
  <c r="I46" i="1"/>
  <c r="L8" i="1" l="1"/>
  <c r="K8" i="1"/>
  <c r="N53" i="1"/>
  <c r="K53" i="1"/>
  <c r="L46" i="1"/>
  <c r="L9" i="1"/>
  <c r="J82" i="1"/>
  <c r="N8" i="1"/>
  <c r="I36" i="1"/>
  <c r="I43" i="1"/>
  <c r="I41" i="1"/>
  <c r="I26" i="1"/>
  <c r="I21" i="1"/>
  <c r="H8" i="1"/>
  <c r="I19" i="1" l="1"/>
  <c r="N82" i="1"/>
  <c r="K82" i="1"/>
  <c r="L43" i="1"/>
  <c r="L41" i="1"/>
  <c r="L36" i="1"/>
  <c r="L26" i="1"/>
  <c r="L21" i="1"/>
  <c r="L19" i="1"/>
  <c r="I8" i="1" l="1"/>
  <c r="H54" i="1"/>
  <c r="L54" i="1" s="1"/>
  <c r="L68" i="1"/>
  <c r="I68" i="1"/>
  <c r="H53" i="1" l="1"/>
  <c r="I54" i="1"/>
  <c r="H82" i="1" l="1"/>
  <c r="L53" i="1"/>
  <c r="I53" i="1"/>
  <c r="L82" i="1" l="1"/>
  <c r="I82" i="1"/>
</calcChain>
</file>

<file path=xl/sharedStrings.xml><?xml version="1.0" encoding="utf-8"?>
<sst xmlns="http://schemas.openxmlformats.org/spreadsheetml/2006/main" count="389" uniqueCount="178">
  <si>
    <t>Код дохода</t>
  </si>
  <si>
    <t/>
  </si>
  <si>
    <t>0000</t>
  </si>
  <si>
    <t>110</t>
  </si>
  <si>
    <t>120</t>
  </si>
  <si>
    <t>130</t>
  </si>
  <si>
    <t>430</t>
  </si>
  <si>
    <t>180</t>
  </si>
  <si>
    <t>150</t>
  </si>
  <si>
    <t>Наименование показателя</t>
  </si>
  <si>
    <t>Всего доходов</t>
  </si>
  <si>
    <t>000</t>
  </si>
  <si>
    <t>1 01 02010 01</t>
  </si>
  <si>
    <t>1 01 02020 01</t>
  </si>
  <si>
    <t>1 01 02030 01</t>
  </si>
  <si>
    <t>1 01 02040 01</t>
  </si>
  <si>
    <t xml:space="preserve">1 03 02000 01
</t>
  </si>
  <si>
    <t xml:space="preserve">Налог, взимаемый в связи с применением упрощенной системы налогообложения
</t>
  </si>
  <si>
    <t xml:space="preserve">1 05 01000 00
</t>
  </si>
  <si>
    <t xml:space="preserve">Единый налог на вмененный доход для отдельных видов деятельности
</t>
  </si>
  <si>
    <t xml:space="preserve">1 05 02000 02
</t>
  </si>
  <si>
    <t xml:space="preserve">Единый сельскохозяйственный налог
</t>
  </si>
  <si>
    <t xml:space="preserve">1 05 03000 01
</t>
  </si>
  <si>
    <t xml:space="preserve">Налог, взимаемый в связи с применением патентной системы налогообложения
</t>
  </si>
  <si>
    <t xml:space="preserve">1 05 04000 02
</t>
  </si>
  <si>
    <t xml:space="preserve">1 06 01000 00
</t>
  </si>
  <si>
    <t xml:space="preserve">1 06 06000 00
</t>
  </si>
  <si>
    <t xml:space="preserve">Налог на имущество физических лиц
</t>
  </si>
  <si>
    <t xml:space="preserve">Земельный налог
</t>
  </si>
  <si>
    <t xml:space="preserve">Акцизы по подакцизным товарам (продукции), производимым на территории Российской Федерации
</t>
  </si>
  <si>
    <t xml:space="preserve">1 08 00000 00 </t>
  </si>
  <si>
    <t>Государственная пошлина</t>
  </si>
  <si>
    <t xml:space="preserve">1 03 00000 00
</t>
  </si>
  <si>
    <t>Налоги на товары (работы, услуги), реализуемые на территории Российской Федерации</t>
  </si>
  <si>
    <t>Налоги на совокупный доход</t>
  </si>
  <si>
    <t xml:space="preserve">1 05 00000 00
</t>
  </si>
  <si>
    <t>1 06 00000 00</t>
  </si>
  <si>
    <t>Налог на имущество</t>
  </si>
  <si>
    <t>Доходы от использования имущества, находящегося в государственной  и муниципальной собственности</t>
  </si>
  <si>
    <t>1 11 00000 00</t>
  </si>
  <si>
    <t>Платежи при пользовании природными ресурсами</t>
  </si>
  <si>
    <t>1 12 00000 00</t>
  </si>
  <si>
    <t>Доходы от оказания платных услуг(работ и компенсации затрат государства</t>
  </si>
  <si>
    <t>1 13 00000 00</t>
  </si>
  <si>
    <t>Доходы от продажи материальных и нематериальных активов</t>
  </si>
  <si>
    <t>1 14 00000 00</t>
  </si>
  <si>
    <t>1 16 00000 00</t>
  </si>
  <si>
    <t>Штрафы,санкции, возмещение ущерба</t>
  </si>
  <si>
    <t>Прочие неналоговые доходы</t>
  </si>
  <si>
    <t>1 17 00000 00</t>
  </si>
  <si>
    <t xml:space="preserve">НАЛОГОВЫЕ И НЕНАЛОГОВЫЕ ДОХОДЫ
</t>
  </si>
  <si>
    <t>1 00 00000 00</t>
  </si>
  <si>
    <t xml:space="preserve">НАЛОГИ НА ПРИБЫЛЬ, ДОХОДЫ
</t>
  </si>
  <si>
    <t>1 01 00000 00</t>
  </si>
  <si>
    <t xml:space="preserve">Государственная пошлина по делам, рассматриваемым в судах общей юрисдикции, мировыми судьями
</t>
  </si>
  <si>
    <t xml:space="preserve">1 08 03000 01
</t>
  </si>
  <si>
    <t xml:space="preserve">Государственная пошлина за государственную регистрацию, а также за совершение прочих юридически значимых действий
</t>
  </si>
  <si>
    <t xml:space="preserve">1 08 07000 01
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</si>
  <si>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
</t>
  </si>
  <si>
    <t xml:space="preserve">1 11 01000 00
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</si>
  <si>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</si>
  <si>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1 11 05000 00 
</t>
  </si>
  <si>
    <t xml:space="preserve">Плата за негативное воздействие на окружающую среду
</t>
  </si>
  <si>
    <t xml:space="preserve">1 12 01000 01 
</t>
  </si>
  <si>
    <t xml:space="preserve">Доходы от оказания платных услуг (работ)
</t>
  </si>
  <si>
    <t xml:space="preserve">1 13 01000 00
</t>
  </si>
  <si>
    <t xml:space="preserve">Доходы от компенсации затрат государства
</t>
  </si>
  <si>
    <t xml:space="preserve">1 13 02000 00
</t>
  </si>
  <si>
    <t xml:space="preserve">Доходы от продажи земельных участков, находящихся в государственной и муниципальной собственности
</t>
  </si>
  <si>
    <t xml:space="preserve">1 14 06000 00
</t>
  </si>
  <si>
    <t xml:space="preserve">Прочие неналоговые доходы
</t>
  </si>
  <si>
    <t xml:space="preserve">1 17 05000 00 
</t>
  </si>
  <si>
    <t xml:space="preserve">БЕЗВОЗМЕЗДНЫЕ ПОСТУПЛЕНИЯ
</t>
  </si>
  <si>
    <t xml:space="preserve">2 00 00000 00
</t>
  </si>
  <si>
    <t xml:space="preserve">БЕЗВОЗМЕЗДНЫЕ ПОСТУПЛЕНИЯ ОТ ДРУГИХ БЮДЖЕТОВ БЮДЖЕТНОЙ СИСТЕМЫ РОССИЙСКОЙ ФЕДЕРАЦИИ
</t>
  </si>
  <si>
    <t xml:space="preserve">2 02 00000 00
</t>
  </si>
  <si>
    <t xml:space="preserve">2 02 15002 00 </t>
  </si>
  <si>
    <t xml:space="preserve">Дотации бюджетам на поддержку мер по обеспечению сбалансированности бюджетов
</t>
  </si>
  <si>
    <t xml:space="preserve">Прочие субсидии
</t>
  </si>
  <si>
    <t xml:space="preserve">2 02 29999 00
</t>
  </si>
  <si>
    <t xml:space="preserve">Субсидии бюджетам на поддержку отрасли культуры
</t>
  </si>
  <si>
    <t xml:space="preserve">2 02 25519 00
</t>
  </si>
  <si>
    <t xml:space="preserve">Субсидии бюджетам на реализацию программ формирования современной городской среды
</t>
  </si>
  <si>
    <t xml:space="preserve">2 02 25555 00
</t>
  </si>
  <si>
    <t xml:space="preserve">Субвенции местным бюджетам на выполнение передаваемых полномочий субъектов Российской Федерации
</t>
  </si>
  <si>
    <t xml:space="preserve">2 02 30024 00
</t>
  </si>
  <si>
    <t xml:space="preserve"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</si>
  <si>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 xml:space="preserve">2 02 30029 00
</t>
  </si>
  <si>
    <t xml:space="preserve"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</si>
  <si>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 xml:space="preserve">2 02 35120 00
</t>
  </si>
  <si>
    <t xml:space="preserve">Субвенции бюджетам муниципальных образований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</si>
  <si>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2 02 35304 00
</t>
  </si>
  <si>
    <t xml:space="preserve">Субвенции бюджетам на государственную регистрацию актов гражданского состояния
</t>
  </si>
  <si>
    <t xml:space="preserve">2 02 35930 00
</t>
  </si>
  <si>
    <t xml:space="preserve"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</si>
  <si>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 xml:space="preserve">2 02 45303 00
</t>
  </si>
  <si>
    <t>1 08 04000 01</t>
  </si>
  <si>
    <t>1 09 00000 00</t>
  </si>
  <si>
    <t>1 09 04000 00</t>
  </si>
  <si>
    <t>1 14 02000 00</t>
  </si>
  <si>
    <t>1 17 01000 00</t>
  </si>
  <si>
    <t>2 02 35118 00</t>
  </si>
  <si>
    <t xml:space="preserve">Государственная пошлина за совершение нотариальных действий (за исключением действий, совершаемых консульскими учреждениями Российской Федерации)
</t>
  </si>
  <si>
    <t xml:space="preserve">ЗАДОЛЖЕННОСТЬ И ПЕРЕРАСЧЕТЫ ПО ОТМЕНЕННЫМ НАЛОГАМ, СБОРАМ И ИНЫМ ОБЯЗАТЕЛЬНЫМ ПЛАТЕЖАМ
</t>
  </si>
  <si>
    <t xml:space="preserve">Налоги на имущество
</t>
  </si>
  <si>
    <t xml:space="preserve">Доходы от реализации имущества, находящегося в собственности Российской Федерации (за исключением движимого имущества федеральных бюджетных и автономных учреждений, а также имущества федеральных государственных унитарных предприятий, в том числе казенных), в части реализации основных средств по указанному имуществу
</t>
  </si>
  <si>
    <t>410</t>
  </si>
  <si>
    <t xml:space="preserve">Невыясненные поступления
</t>
  </si>
  <si>
    <t xml:space="preserve">Субвенции бюджетам на осуществление первичного воинского учета на территориях, где отсутствуют военные комиссариаты
</t>
  </si>
  <si>
    <t>рублей</t>
  </si>
  <si>
    <t>5=4-3</t>
  </si>
  <si>
    <t>7=6-4</t>
  </si>
  <si>
    <t>9=8-6</t>
  </si>
  <si>
    <t>11=10-8</t>
  </si>
  <si>
    <t>Государственная пошлина за выдачу разрешения на установку рекламной конструкции</t>
  </si>
  <si>
    <t>1 08 07150 01</t>
  </si>
  <si>
    <t>1 01 02080 01</t>
  </si>
  <si>
    <t>Прочие дотации</t>
  </si>
  <si>
    <t xml:space="preserve">2 02 19999 00 </t>
  </si>
  <si>
    <t>Единая субвенция местным бюджетам из бюджета субъекта Российской Федерации</t>
  </si>
  <si>
    <t xml:space="preserve">2 02 36900 00
</t>
  </si>
  <si>
    <t>Прочие субвенции</t>
  </si>
  <si>
    <t xml:space="preserve">2 02 39999 00
</t>
  </si>
  <si>
    <t>2 02 35082 00</t>
  </si>
  <si>
    <t>Отклонение 2025/2024</t>
  </si>
  <si>
    <t>Субсидии бюджетам муниципальных округов на развитие сети учреждений культурно-досугового типа</t>
  </si>
  <si>
    <t>2 02 25513 00</t>
  </si>
  <si>
    <t>2 02 25599 00</t>
  </si>
  <si>
    <t>Субсидии бюджетам муниципальных округов на подготовку проектов межевания земельных участков и на проведение  кадастровых работ</t>
  </si>
  <si>
    <t>1 11 09000 00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</si>
  <si>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</si>
  <si>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2 02 49999 00
</t>
  </si>
  <si>
    <t>1 01 02130 01</t>
  </si>
  <si>
    <t>1 01 02140 01</t>
  </si>
  <si>
    <t xml:space="preserve">Субсидии бюджетам муниципальных образований на обеспечение мероприятий по модернизации систем коммунальной инфраструктуры за счет средств бюджетов
</t>
  </si>
  <si>
    <t>2 02 20303 00</t>
  </si>
  <si>
    <t xml:space="preserve">2 02 45179 00
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</si>
  <si>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</si>
  <si>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Прочие межбюджетные трансферты, передаваемые бюджетам муниципальных округов
</t>
  </si>
  <si>
    <t>Сумма на 2026 год (план)</t>
  </si>
  <si>
    <t>Сумма на 2027 год (план)</t>
  </si>
  <si>
    <t xml:space="preserve">Возврат остатков субсидий, субвенций и иных межбюджетных трансфертов, имеющих целевое назначение, прошлых лет из бюджетов муниципальных округов
</t>
  </si>
  <si>
    <t xml:space="preserve">2 19 00000 00
</t>
  </si>
  <si>
    <t>Субсидии бюджетам муниципальных округов на софинансирование закупки и монтажа оборудования для создания "умных" спортивных площадок</t>
  </si>
  <si>
    <t>2 02 25753 00</t>
  </si>
  <si>
    <t xml:space="preserve"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
</t>
  </si>
  <si>
    <t xml:space="preserve">0000 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</si>
  <si>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</si>
  <si>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2 02 45050 00
</t>
  </si>
  <si>
    <t>Субсидии на проектирование, строительство, реконструкцию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 за счет средств дорожного фонда Приморского края</t>
  </si>
  <si>
    <t>2 02 20077 00</t>
  </si>
  <si>
    <t xml:space="preserve">Субсидии бюджетам муниципальных округов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2019-2024 годы" </t>
  </si>
  <si>
    <t>2 02 25299 00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</si>
  <si>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</si>
  <si>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2 02 25467 00</t>
  </si>
  <si>
    <t>Отклонение 2027/2026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</si>
  <si>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</si>
  <si>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</si>
  <si>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</si>
  <si>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</si>
  <si>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</si>
  <si>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</si>
  <si>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</si>
  <si>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</si>
  <si>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1 01 02210 01</t>
  </si>
  <si>
    <t>1 01 02230 01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</si>
  <si>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</si>
  <si>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 xml:space="preserve">Сведения о доходах  бюджета Пограничного муниципального округа по видам доходов на 2026 год и на плановый период 2027 -2029 годов в сравнении с ожидаемым исполнением за текущий финансовый год  и отчетным финансовым годом </t>
  </si>
  <si>
    <t>Сумма на 2024 год (отчет)</t>
  </si>
  <si>
    <t>Сумма на 2025 год (оценка)</t>
  </si>
  <si>
    <t>Отклонение 2026/2024</t>
  </si>
  <si>
    <t>Сумма на 2028 год (план)</t>
  </si>
  <si>
    <t>Отклонение 2028/2027</t>
  </si>
  <si>
    <t xml:space="preserve">Платежи от государственных и муниципальных унитарных предприятий
</t>
  </si>
  <si>
    <t xml:space="preserve">1 11 07000 00 
</t>
  </si>
  <si>
    <t>Субсидии бюджетам муниципальных округов на реализацию мероприятий по модернизации коммунальной инфраструктуры</t>
  </si>
  <si>
    <t xml:space="preserve">2 02 25154 00
</t>
  </si>
  <si>
    <t>Отклонение 2026/2025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</si>
</sst>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9"/>
      <color rgb="FF000000"/>
      <name val="Cambria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DE9D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2" fillId="0" borderId="1">
      <alignment horizontal="center" vertical="center" wrapText="1"/>
    </xf>
    <xf numFmtId="0" fontId="2" fillId="0" borderId="1">
      <alignment horizontal="center" vertical="center" wrapText="1"/>
    </xf>
    <xf numFmtId="0" fontId="3" fillId="0" borderId="1">
      <alignment vertical="top" wrapText="1"/>
    </xf>
    <xf numFmtId="1" fontId="2" fillId="0" borderId="2">
      <alignment horizontal="center" vertical="top" shrinkToFit="1"/>
    </xf>
    <xf numFmtId="1" fontId="2" fillId="0" borderId="3">
      <alignment horizontal="center" vertical="top" shrinkToFit="1"/>
    </xf>
    <xf numFmtId="1" fontId="2" fillId="0" borderId="4">
      <alignment horizontal="center" vertical="top" shrinkToFit="1"/>
    </xf>
    <xf numFmtId="1" fontId="2" fillId="0" borderId="1">
      <alignment horizontal="center" vertical="top" shrinkToFit="1"/>
    </xf>
    <xf numFmtId="4" fontId="3" fillId="2" borderId="1">
      <alignment horizontal="right" vertical="top" shrinkToFit="1"/>
    </xf>
    <xf numFmtId="4" fontId="3" fillId="3" borderId="1">
      <alignment horizontal="right" vertical="top" shrinkToFit="1"/>
    </xf>
    <xf numFmtId="4" fontId="8" fillId="0" borderId="1">
      <alignment horizontal="right" vertical="center" shrinkToFit="1"/>
    </xf>
  </cellStyleXfs>
  <cellXfs count="61">
    <xf numFmtId="0" fontId="0" fillId="0" borderId="0" xfId="0"/>
    <xf numFmtId="0" fontId="4" fillId="0" borderId="0" xfId="0" applyFont="1"/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right"/>
    </xf>
    <xf numFmtId="0" fontId="5" fillId="0" borderId="6" xfId="3" applyNumberFormat="1" applyFont="1" applyBorder="1" applyProtection="1">
      <alignment vertical="top" wrapText="1"/>
    </xf>
    <xf numFmtId="1" fontId="5" fillId="0" borderId="7" xfId="7" applyNumberFormat="1" applyFont="1" applyBorder="1" applyProtection="1">
      <alignment horizontal="center" vertical="top" shrinkToFit="1"/>
    </xf>
    <xf numFmtId="1" fontId="5" fillId="0" borderId="11" xfId="7" applyNumberFormat="1" applyFont="1" applyBorder="1" applyProtection="1">
      <alignment horizontal="center" vertical="top" shrinkToFit="1"/>
    </xf>
    <xf numFmtId="1" fontId="5" fillId="0" borderId="9" xfId="7" applyNumberFormat="1" applyFont="1" applyBorder="1" applyProtection="1">
      <alignment horizontal="center" vertical="top" shrinkToFit="1"/>
    </xf>
    <xf numFmtId="0" fontId="4" fillId="0" borderId="7" xfId="0" applyFont="1" applyBorder="1"/>
    <xf numFmtId="0" fontId="6" fillId="0" borderId="7" xfId="1" applyNumberFormat="1" applyFont="1" applyBorder="1" applyProtection="1">
      <alignment horizontal="center" vertical="center" wrapText="1"/>
    </xf>
    <xf numFmtId="4" fontId="6" fillId="0" borderId="5" xfId="1" applyNumberFormat="1" applyFont="1" applyBorder="1" applyAlignment="1" applyProtection="1">
      <alignment vertical="top" wrapText="1"/>
    </xf>
    <xf numFmtId="4" fontId="5" fillId="0" borderId="5" xfId="1" applyNumberFormat="1" applyFont="1" applyBorder="1" applyAlignment="1" applyProtection="1">
      <alignment vertical="top" wrapText="1"/>
    </xf>
    <xf numFmtId="4" fontId="5" fillId="0" borderId="5" xfId="7" applyNumberFormat="1" applyFont="1" applyBorder="1" applyAlignment="1" applyProtection="1">
      <alignment vertical="top" shrinkToFit="1"/>
    </xf>
    <xf numFmtId="4" fontId="5" fillId="0" borderId="5" xfId="8" applyNumberFormat="1" applyFont="1" applyFill="1" applyBorder="1" applyAlignment="1" applyProtection="1">
      <alignment vertical="top" shrinkToFit="1"/>
    </xf>
    <xf numFmtId="4" fontId="9" fillId="0" borderId="5" xfId="0" applyNumberFormat="1" applyFont="1" applyBorder="1" applyAlignment="1">
      <alignment vertical="top" wrapText="1"/>
    </xf>
    <xf numFmtId="4" fontId="5" fillId="0" borderId="7" xfId="8" applyNumberFormat="1" applyFont="1" applyFill="1" applyBorder="1" applyAlignment="1" applyProtection="1">
      <alignment vertical="top" shrinkToFit="1"/>
    </xf>
    <xf numFmtId="4" fontId="4" fillId="0" borderId="5" xfId="0" applyNumberFormat="1" applyFont="1" applyBorder="1" applyAlignment="1">
      <alignment vertical="top"/>
    </xf>
    <xf numFmtId="0" fontId="6" fillId="0" borderId="5" xfId="1" applyNumberFormat="1" applyFont="1" applyBorder="1" applyAlignment="1" applyProtection="1">
      <alignment horizontal="center" vertical="center" wrapText="1"/>
    </xf>
    <xf numFmtId="0" fontId="6" fillId="0" borderId="8" xfId="1" applyNumberFormat="1" applyFont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6" xfId="1" applyNumberFormat="1" applyFont="1" applyBorder="1" applyAlignment="1" applyProtection="1">
      <alignment horizontal="center" vertical="center" wrapText="1"/>
    </xf>
    <xf numFmtId="0" fontId="6" fillId="0" borderId="7" xfId="1" applyNumberFormat="1" applyFont="1" applyBorder="1" applyAlignment="1" applyProtection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" fontId="13" fillId="4" borderId="5" xfId="1" applyNumberFormat="1" applyFont="1" applyFill="1" applyBorder="1" applyAlignment="1" applyProtection="1">
      <alignment vertical="top" wrapText="1"/>
    </xf>
    <xf numFmtId="4" fontId="6" fillId="4" borderId="5" xfId="1" applyNumberFormat="1" applyFont="1" applyFill="1" applyBorder="1" applyAlignment="1" applyProtection="1">
      <alignment vertical="top" wrapText="1"/>
    </xf>
    <xf numFmtId="49" fontId="11" fillId="5" borderId="6" xfId="4" applyNumberFormat="1" applyFont="1" applyFill="1" applyBorder="1" applyAlignment="1" applyProtection="1">
      <alignment horizontal="left" vertical="top" shrinkToFit="1"/>
    </xf>
    <xf numFmtId="0" fontId="11" fillId="5" borderId="10" xfId="2" applyNumberFormat="1" applyFont="1" applyFill="1" applyBorder="1" applyAlignment="1" applyProtection="1">
      <alignment horizontal="left" vertical="top" wrapText="1"/>
    </xf>
    <xf numFmtId="49" fontId="11" fillId="5" borderId="10" xfId="2" applyNumberFormat="1" applyFont="1" applyFill="1" applyBorder="1" applyAlignment="1" applyProtection="1">
      <alignment horizontal="left" vertical="top" wrapText="1"/>
    </xf>
    <xf numFmtId="49" fontId="11" fillId="5" borderId="11" xfId="2" applyNumberFormat="1" applyFont="1" applyFill="1" applyBorder="1" applyAlignment="1" applyProtection="1">
      <alignment horizontal="left" vertical="top" wrapText="1"/>
    </xf>
    <xf numFmtId="49" fontId="11" fillId="5" borderId="6" xfId="4" applyNumberFormat="1" applyFont="1" applyFill="1" applyBorder="1" applyProtection="1">
      <alignment horizontal="center" vertical="top" shrinkToFit="1"/>
    </xf>
    <xf numFmtId="1" fontId="11" fillId="5" borderId="9" xfId="5" applyNumberFormat="1" applyFont="1" applyFill="1" applyBorder="1" applyProtection="1">
      <alignment horizontal="center" vertical="top" shrinkToFit="1"/>
    </xf>
    <xf numFmtId="1" fontId="11" fillId="5" borderId="7" xfId="6" applyNumberFormat="1" applyFont="1" applyFill="1" applyBorder="1" applyProtection="1">
      <alignment horizontal="center" vertical="top" shrinkToFit="1"/>
    </xf>
    <xf numFmtId="1" fontId="11" fillId="5" borderId="10" xfId="5" applyNumberFormat="1" applyFont="1" applyFill="1" applyBorder="1" applyProtection="1">
      <alignment horizontal="center" vertical="top" shrinkToFit="1"/>
    </xf>
    <xf numFmtId="1" fontId="11" fillId="5" borderId="11" xfId="6" applyNumberFormat="1" applyFont="1" applyFill="1" applyBorder="1" applyProtection="1">
      <alignment horizontal="center" vertical="top" shrinkToFit="1"/>
    </xf>
    <xf numFmtId="1" fontId="11" fillId="5" borderId="9" xfId="5" applyNumberFormat="1" applyFont="1" applyFill="1" applyBorder="1" applyAlignment="1" applyProtection="1">
      <alignment horizontal="center" vertical="top" wrapText="1" shrinkToFit="1"/>
    </xf>
    <xf numFmtId="49" fontId="11" fillId="5" borderId="7" xfId="6" applyNumberFormat="1" applyFont="1" applyFill="1" applyBorder="1" applyProtection="1">
      <alignment horizontal="center" vertical="top" shrinkToFit="1"/>
    </xf>
    <xf numFmtId="49" fontId="11" fillId="5" borderId="9" xfId="5" applyNumberFormat="1" applyFont="1" applyFill="1" applyBorder="1" applyProtection="1">
      <alignment horizontal="center" vertical="top" shrinkToFit="1"/>
    </xf>
    <xf numFmtId="1" fontId="11" fillId="5" borderId="10" xfId="5" applyNumberFormat="1" applyFont="1" applyFill="1" applyBorder="1" applyAlignment="1" applyProtection="1">
      <alignment horizontal="center" vertical="top" wrapText="1" shrinkToFit="1"/>
    </xf>
    <xf numFmtId="49" fontId="11" fillId="5" borderId="10" xfId="5" applyNumberFormat="1" applyFont="1" applyFill="1" applyBorder="1" applyProtection="1">
      <alignment horizontal="center" vertical="top" shrinkToFit="1"/>
    </xf>
    <xf numFmtId="1" fontId="11" fillId="5" borderId="9" xfId="5" applyNumberFormat="1" applyFont="1" applyFill="1" applyBorder="1" applyAlignment="1" applyProtection="1">
      <alignment horizontal="left" vertical="top" shrinkToFit="1"/>
    </xf>
    <xf numFmtId="0" fontId="4" fillId="5" borderId="6" xfId="0" applyFont="1" applyFill="1" applyBorder="1"/>
    <xf numFmtId="0" fontId="4" fillId="5" borderId="9" xfId="0" applyFont="1" applyFill="1" applyBorder="1"/>
    <xf numFmtId="49" fontId="4" fillId="5" borderId="9" xfId="0" applyNumberFormat="1" applyFont="1" applyFill="1" applyBorder="1"/>
    <xf numFmtId="0" fontId="4" fillId="5" borderId="7" xfId="0" applyFont="1" applyFill="1" applyBorder="1"/>
    <xf numFmtId="4" fontId="6" fillId="6" borderId="5" xfId="1" applyNumberFormat="1" applyFont="1" applyFill="1" applyBorder="1" applyAlignment="1" applyProtection="1">
      <alignment vertical="top" wrapText="1"/>
    </xf>
    <xf numFmtId="0" fontId="4" fillId="0" borderId="0" xfId="0" applyFont="1" applyFill="1"/>
    <xf numFmtId="0" fontId="6" fillId="0" borderId="5" xfId="1" applyNumberFormat="1" applyFont="1" applyFill="1" applyBorder="1" applyAlignment="1" applyProtection="1">
      <alignment horizontal="center" vertical="center" wrapText="1"/>
    </xf>
    <xf numFmtId="4" fontId="6" fillId="0" borderId="5" xfId="1" applyNumberFormat="1" applyFont="1" applyFill="1" applyBorder="1" applyAlignment="1" applyProtection="1">
      <alignment vertical="top" wrapText="1"/>
    </xf>
    <xf numFmtId="4" fontId="5" fillId="0" borderId="5" xfId="1" applyNumberFormat="1" applyFont="1" applyFill="1" applyBorder="1" applyAlignment="1" applyProtection="1">
      <alignment vertical="top" wrapText="1"/>
    </xf>
    <xf numFmtId="4" fontId="5" fillId="0" borderId="5" xfId="7" applyNumberFormat="1" applyFont="1" applyFill="1" applyBorder="1" applyAlignment="1" applyProtection="1">
      <alignment vertical="top" shrinkToFit="1"/>
    </xf>
    <xf numFmtId="4" fontId="4" fillId="0" borderId="5" xfId="0" applyNumberFormat="1" applyFont="1" applyFill="1" applyBorder="1" applyAlignment="1">
      <alignment vertical="top"/>
    </xf>
    <xf numFmtId="0" fontId="11" fillId="0" borderId="6" xfId="1" applyNumberFormat="1" applyFont="1" applyBorder="1" applyAlignment="1" applyProtection="1">
      <alignment horizontal="left" vertical="top" wrapText="1"/>
    </xf>
    <xf numFmtId="0" fontId="11" fillId="0" borderId="6" xfId="3" applyNumberFormat="1" applyFont="1" applyBorder="1" applyAlignment="1" applyProtection="1">
      <alignment horizontal="left" vertical="top" wrapText="1"/>
    </xf>
    <xf numFmtId="0" fontId="11" fillId="0" borderId="6" xfId="3" applyNumberFormat="1" applyFont="1" applyBorder="1" applyProtection="1">
      <alignment vertical="top" wrapText="1"/>
    </xf>
    <xf numFmtId="0" fontId="11" fillId="0" borderId="6" xfId="3" applyNumberFormat="1" applyFont="1" applyFill="1" applyBorder="1" applyProtection="1">
      <alignment vertical="top" wrapText="1"/>
    </xf>
    <xf numFmtId="0" fontId="14" fillId="0" borderId="6" xfId="0" applyFont="1" applyBorder="1"/>
    <xf numFmtId="0" fontId="6" fillId="5" borderId="6" xfId="2" applyNumberFormat="1" applyFont="1" applyFill="1" applyBorder="1" applyAlignment="1" applyProtection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</cellXfs>
  <cellStyles count="11">
    <cellStyle name="xl22" xfId="1" xr:uid="{00000000-0005-0000-0000-000000000000}"/>
    <cellStyle name="xl25" xfId="4" xr:uid="{00000000-0005-0000-0000-000001000000}"/>
    <cellStyle name="xl27" xfId="5" xr:uid="{00000000-0005-0000-0000-000002000000}"/>
    <cellStyle name="xl28" xfId="2" xr:uid="{00000000-0005-0000-0000-000003000000}"/>
    <cellStyle name="xl29" xfId="6" xr:uid="{00000000-0005-0000-0000-000004000000}"/>
    <cellStyle name="xl30" xfId="7" xr:uid="{00000000-0005-0000-0000-000005000000}"/>
    <cellStyle name="xl40" xfId="3" xr:uid="{00000000-0005-0000-0000-000006000000}"/>
    <cellStyle name="xl42" xfId="8" xr:uid="{00000000-0005-0000-0000-000007000000}"/>
    <cellStyle name="xl43" xfId="9" xr:uid="{00000000-0005-0000-0000-000008000000}"/>
    <cellStyle name="xl46" xfId="10" xr:uid="{00000000-0005-0000-0000-000009000000}"/>
    <cellStyle name="Обычный" xfId="0" builtinId="0"/>
  </cellStyles>
  <dxfs count="0"/>
  <tableStyles count="0" defaultTableStyle="TableStyleMedium9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2"/>
  <sheetViews>
    <sheetView tabSelected="1" zoomScale="85" zoomScaleNormal="85" zoomScaleSheetLayoutView="70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O19" sqref="O19"/>
    </sheetView>
  </sheetViews>
  <sheetFormatPr defaultRowHeight="18.75" x14ac:dyDescent="0.3"/>
  <cols>
    <col min="1" max="1" width="79.140625" style="1" customWidth="1"/>
    <col min="2" max="2" width="6.28515625" style="1" customWidth="1"/>
    <col min="3" max="3" width="15.28515625" style="1" customWidth="1"/>
    <col min="4" max="4" width="7.42578125" style="1" customWidth="1"/>
    <col min="5" max="5" width="6.28515625" style="1" customWidth="1"/>
    <col min="6" max="6" width="0" style="1" hidden="1" customWidth="1"/>
    <col min="7" max="7" width="21.7109375" style="1" customWidth="1"/>
    <col min="8" max="8" width="20.42578125" style="46" customWidth="1"/>
    <col min="9" max="9" width="20.28515625" style="1" customWidth="1"/>
    <col min="10" max="10" width="20.5703125" style="1" customWidth="1"/>
    <col min="11" max="11" width="19.5703125" style="1" customWidth="1"/>
    <col min="12" max="12" width="19.7109375" style="1" customWidth="1"/>
    <col min="13" max="13" width="19.85546875" style="1" customWidth="1"/>
    <col min="14" max="14" width="19.7109375" style="1" customWidth="1"/>
    <col min="15" max="15" width="20" style="1" customWidth="1"/>
    <col min="16" max="16" width="18.7109375" style="1" customWidth="1"/>
    <col min="17" max="23" width="9.140625" style="1"/>
  </cols>
  <sheetData>
    <row r="1" spans="1:23" x14ac:dyDescent="0.3">
      <c r="A1" s="60" t="s">
        <v>167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23" x14ac:dyDescent="0.3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23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23" x14ac:dyDescent="0.3">
      <c r="A4" s="5"/>
      <c r="O4" s="4"/>
      <c r="P4" s="4" t="s">
        <v>109</v>
      </c>
    </row>
    <row r="5" spans="1:23" s="3" customFormat="1" ht="56.25" customHeight="1" x14ac:dyDescent="0.3">
      <c r="A5" s="18" t="s">
        <v>9</v>
      </c>
      <c r="B5" s="57" t="s">
        <v>0</v>
      </c>
      <c r="C5" s="58"/>
      <c r="D5" s="58"/>
      <c r="E5" s="59"/>
      <c r="F5" s="18" t="s">
        <v>1</v>
      </c>
      <c r="G5" s="18" t="s">
        <v>168</v>
      </c>
      <c r="H5" s="47" t="s">
        <v>169</v>
      </c>
      <c r="I5" s="19" t="s">
        <v>124</v>
      </c>
      <c r="J5" s="19" t="s">
        <v>139</v>
      </c>
      <c r="K5" s="19" t="s">
        <v>170</v>
      </c>
      <c r="L5" s="19" t="s">
        <v>177</v>
      </c>
      <c r="M5" s="19" t="s">
        <v>140</v>
      </c>
      <c r="N5" s="19" t="s">
        <v>155</v>
      </c>
      <c r="O5" s="19" t="s">
        <v>171</v>
      </c>
      <c r="P5" s="19" t="s">
        <v>172</v>
      </c>
      <c r="Q5" s="2"/>
      <c r="R5" s="2"/>
      <c r="S5" s="2"/>
      <c r="T5" s="2"/>
      <c r="U5" s="2"/>
      <c r="V5" s="2"/>
      <c r="W5" s="2"/>
    </row>
    <row r="6" spans="1:23" s="3" customFormat="1" x14ac:dyDescent="0.3">
      <c r="A6" s="18">
        <v>1</v>
      </c>
      <c r="B6" s="57">
        <v>2</v>
      </c>
      <c r="C6" s="58"/>
      <c r="D6" s="58"/>
      <c r="E6" s="59"/>
      <c r="F6" s="18"/>
      <c r="G6" s="18">
        <v>3</v>
      </c>
      <c r="H6" s="47">
        <v>4</v>
      </c>
      <c r="I6" s="23">
        <v>5</v>
      </c>
      <c r="J6" s="23">
        <v>6</v>
      </c>
      <c r="K6" s="23"/>
      <c r="L6" s="23">
        <v>7</v>
      </c>
      <c r="M6" s="23">
        <v>8</v>
      </c>
      <c r="N6" s="23">
        <v>9</v>
      </c>
      <c r="O6" s="23">
        <v>10</v>
      </c>
      <c r="P6" s="23">
        <v>11</v>
      </c>
      <c r="Q6" s="2"/>
      <c r="R6" s="2"/>
      <c r="S6" s="2"/>
      <c r="T6" s="2"/>
      <c r="U6" s="2"/>
      <c r="V6" s="2"/>
      <c r="W6" s="2"/>
    </row>
    <row r="7" spans="1:23" s="3" customFormat="1" x14ac:dyDescent="0.3">
      <c r="A7" s="21"/>
      <c r="B7" s="57"/>
      <c r="C7" s="58"/>
      <c r="D7" s="58"/>
      <c r="E7" s="59"/>
      <c r="F7" s="22"/>
      <c r="G7" s="18"/>
      <c r="H7" s="47"/>
      <c r="I7" s="20" t="s">
        <v>110</v>
      </c>
      <c r="J7" s="20"/>
      <c r="K7" s="20"/>
      <c r="L7" s="20" t="s">
        <v>111</v>
      </c>
      <c r="M7" s="20"/>
      <c r="N7" s="20" t="s">
        <v>112</v>
      </c>
      <c r="O7" s="20"/>
      <c r="P7" s="20" t="s">
        <v>113</v>
      </c>
      <c r="Q7" s="2"/>
      <c r="R7" s="2"/>
      <c r="S7" s="2"/>
      <c r="T7" s="2"/>
      <c r="U7" s="2"/>
      <c r="V7" s="2"/>
      <c r="W7" s="2"/>
    </row>
    <row r="8" spans="1:23" s="3" customFormat="1" ht="29.25" customHeight="1" x14ac:dyDescent="0.3">
      <c r="A8" s="52" t="s">
        <v>50</v>
      </c>
      <c r="B8" s="26" t="s">
        <v>11</v>
      </c>
      <c r="C8" s="27" t="s">
        <v>51</v>
      </c>
      <c r="D8" s="28" t="s">
        <v>2</v>
      </c>
      <c r="E8" s="29" t="s">
        <v>11</v>
      </c>
      <c r="F8" s="10"/>
      <c r="G8" s="11">
        <f>G9+G19+G21+G26+G29+G36+G41+G43+G46+G49+G50+G34</f>
        <v>459421013.17999995</v>
      </c>
      <c r="H8" s="48">
        <f>H9+H19+H21+H26+H29+H36+H41+H43+H46+H49+H50+H34</f>
        <v>513043800</v>
      </c>
      <c r="I8" s="24">
        <f>H8-G8</f>
        <v>53622786.820000052</v>
      </c>
      <c r="J8" s="11">
        <f>J9+J19+J21+J26+J29+J36+J41+J43+J46+J49+J50+J34</f>
        <v>631774635</v>
      </c>
      <c r="K8" s="45">
        <f>J8-G8</f>
        <v>172353621.82000005</v>
      </c>
      <c r="L8" s="45">
        <f>J8-H8</f>
        <v>118730835</v>
      </c>
      <c r="M8" s="11">
        <f>M9+M19+M21+M26+M29+M36+M41+M43+M46+M49+M50+M34</f>
        <v>576464037</v>
      </c>
      <c r="N8" s="25">
        <f>M8-J8</f>
        <v>-55310598</v>
      </c>
      <c r="O8" s="11">
        <f>O9+O19+O21+O26+O29+O36+O41+O43+O46+O49+O50+O34</f>
        <v>557542447</v>
      </c>
      <c r="P8" s="25">
        <f>O8-M8</f>
        <v>-18921590</v>
      </c>
      <c r="Q8" s="2"/>
      <c r="R8" s="2"/>
      <c r="S8" s="2"/>
      <c r="T8" s="2"/>
      <c r="U8" s="2"/>
      <c r="V8" s="2"/>
      <c r="W8" s="2"/>
    </row>
    <row r="9" spans="1:23" s="3" customFormat="1" ht="28.5" customHeight="1" x14ac:dyDescent="0.3">
      <c r="A9" s="52" t="s">
        <v>52</v>
      </c>
      <c r="B9" s="26" t="s">
        <v>11</v>
      </c>
      <c r="C9" s="27" t="s">
        <v>53</v>
      </c>
      <c r="D9" s="28" t="s">
        <v>2</v>
      </c>
      <c r="E9" s="29" t="s">
        <v>11</v>
      </c>
      <c r="F9" s="10"/>
      <c r="G9" s="12">
        <f>G10+G11+G12+G13+G14+G15+G16+G17+G18</f>
        <v>390313861.26999998</v>
      </c>
      <c r="H9" s="49">
        <f>H10+H11+H12+H13+H14+H15+H16+H17+H18</f>
        <v>446190800</v>
      </c>
      <c r="I9" s="24">
        <f t="shared" ref="I9:I80" si="0">H9-G9</f>
        <v>55876938.730000019</v>
      </c>
      <c r="J9" s="12">
        <f>J10+J11+J12+J13+J14+J15+J16+J17+J18</f>
        <v>567309435</v>
      </c>
      <c r="K9" s="45">
        <f t="shared" ref="K9:K80" si="1">J9-G9</f>
        <v>176995573.73000002</v>
      </c>
      <c r="L9" s="25">
        <f t="shared" ref="L9:L80" si="2">J9-H9</f>
        <v>121118635</v>
      </c>
      <c r="M9" s="12">
        <f>M10+M11+M12+M13+M14+M15+M16+M17+M18</f>
        <v>511105837</v>
      </c>
      <c r="N9" s="25">
        <f t="shared" ref="N9:N82" si="3">M9-J9</f>
        <v>-56203598</v>
      </c>
      <c r="O9" s="12">
        <f>O10+O11+O12+O13+O14+O15+O16+O17+O18</f>
        <v>491984247</v>
      </c>
      <c r="P9" s="25">
        <f t="shared" ref="P9:P82" si="4">O9-M9</f>
        <v>-19121590</v>
      </c>
      <c r="Q9" s="2"/>
      <c r="R9" s="2"/>
      <c r="S9" s="2"/>
      <c r="T9" s="2"/>
      <c r="U9" s="2"/>
      <c r="V9" s="2"/>
      <c r="W9" s="2"/>
    </row>
    <row r="10" spans="1:23" ht="192.75" customHeight="1" x14ac:dyDescent="0.3">
      <c r="A10" s="53" t="s">
        <v>156</v>
      </c>
      <c r="B10" s="30" t="s">
        <v>11</v>
      </c>
      <c r="C10" s="31" t="s">
        <v>12</v>
      </c>
      <c r="D10" s="31" t="s">
        <v>2</v>
      </c>
      <c r="E10" s="32" t="s">
        <v>3</v>
      </c>
      <c r="F10" s="6"/>
      <c r="G10" s="14">
        <v>367234463.01999998</v>
      </c>
      <c r="H10" s="14">
        <v>363770800</v>
      </c>
      <c r="I10" s="24">
        <f t="shared" si="0"/>
        <v>-3463663.0199999809</v>
      </c>
      <c r="J10" s="15">
        <v>457819000</v>
      </c>
      <c r="K10" s="45">
        <f t="shared" si="1"/>
        <v>90584536.980000019</v>
      </c>
      <c r="L10" s="25">
        <f t="shared" si="2"/>
        <v>94048200</v>
      </c>
      <c r="M10" s="15">
        <v>412462000</v>
      </c>
      <c r="N10" s="25">
        <f t="shared" si="3"/>
        <v>-45357000</v>
      </c>
      <c r="O10" s="15">
        <v>397031000</v>
      </c>
      <c r="P10" s="25">
        <f t="shared" si="4"/>
        <v>-15431000</v>
      </c>
    </row>
    <row r="11" spans="1:23" ht="144.75" customHeight="1" x14ac:dyDescent="0.3">
      <c r="A11" s="54" t="s">
        <v>157</v>
      </c>
      <c r="B11" s="30" t="s">
        <v>11</v>
      </c>
      <c r="C11" s="31" t="s">
        <v>13</v>
      </c>
      <c r="D11" s="31" t="s">
        <v>2</v>
      </c>
      <c r="E11" s="32" t="s">
        <v>3</v>
      </c>
      <c r="F11" s="6"/>
      <c r="G11" s="14">
        <v>346619.03</v>
      </c>
      <c r="H11" s="14">
        <v>1100000</v>
      </c>
      <c r="I11" s="24">
        <f t="shared" si="0"/>
        <v>753380.97</v>
      </c>
      <c r="J11" s="15">
        <v>1418000</v>
      </c>
      <c r="K11" s="45">
        <f t="shared" si="1"/>
        <v>1071380.97</v>
      </c>
      <c r="L11" s="25">
        <f t="shared" si="2"/>
        <v>318000</v>
      </c>
      <c r="M11" s="15">
        <v>1300000</v>
      </c>
      <c r="N11" s="25">
        <f t="shared" si="3"/>
        <v>-118000</v>
      </c>
      <c r="O11" s="15">
        <v>1280000</v>
      </c>
      <c r="P11" s="25">
        <f t="shared" si="4"/>
        <v>-20000</v>
      </c>
    </row>
    <row r="12" spans="1:23" ht="131.25" customHeight="1" x14ac:dyDescent="0.3">
      <c r="A12" s="54" t="s">
        <v>158</v>
      </c>
      <c r="B12" s="30" t="s">
        <v>11</v>
      </c>
      <c r="C12" s="31" t="s">
        <v>14</v>
      </c>
      <c r="D12" s="31" t="s">
        <v>2</v>
      </c>
      <c r="E12" s="32" t="s">
        <v>3</v>
      </c>
      <c r="F12" s="6"/>
      <c r="G12" s="14">
        <v>4394175.59</v>
      </c>
      <c r="H12" s="14">
        <v>3375600</v>
      </c>
      <c r="I12" s="24">
        <f t="shared" si="0"/>
        <v>-1018575.5899999999</v>
      </c>
      <c r="J12" s="15">
        <v>4198000</v>
      </c>
      <c r="K12" s="45">
        <f t="shared" si="1"/>
        <v>-196175.58999999985</v>
      </c>
      <c r="L12" s="25">
        <f t="shared" si="2"/>
        <v>822400</v>
      </c>
      <c r="M12" s="15">
        <v>3780000</v>
      </c>
      <c r="N12" s="25">
        <f t="shared" si="3"/>
        <v>-418000</v>
      </c>
      <c r="O12" s="15">
        <v>3650000</v>
      </c>
      <c r="P12" s="25">
        <f t="shared" si="4"/>
        <v>-130000</v>
      </c>
    </row>
    <row r="13" spans="1:23" ht="82.5" customHeight="1" x14ac:dyDescent="0.3">
      <c r="A13" s="54" t="s">
        <v>159</v>
      </c>
      <c r="B13" s="30" t="s">
        <v>11</v>
      </c>
      <c r="C13" s="33" t="s">
        <v>15</v>
      </c>
      <c r="D13" s="33" t="s">
        <v>2</v>
      </c>
      <c r="E13" s="34" t="s">
        <v>3</v>
      </c>
      <c r="F13" s="8"/>
      <c r="G13" s="16">
        <v>0</v>
      </c>
      <c r="H13" s="16">
        <v>130000</v>
      </c>
      <c r="I13" s="24">
        <f t="shared" si="0"/>
        <v>130000</v>
      </c>
      <c r="J13" s="15">
        <v>50000</v>
      </c>
      <c r="K13" s="45">
        <f t="shared" si="1"/>
        <v>50000</v>
      </c>
      <c r="L13" s="25">
        <f t="shared" si="2"/>
        <v>-80000</v>
      </c>
      <c r="M13" s="15">
        <v>45000</v>
      </c>
      <c r="N13" s="25">
        <f t="shared" si="3"/>
        <v>-5000</v>
      </c>
      <c r="O13" s="15">
        <v>40000</v>
      </c>
      <c r="P13" s="25">
        <f t="shared" si="4"/>
        <v>-5000</v>
      </c>
    </row>
    <row r="14" spans="1:23" ht="395.25" customHeight="1" x14ac:dyDescent="0.3">
      <c r="A14" s="54" t="s">
        <v>160</v>
      </c>
      <c r="B14" s="30" t="s">
        <v>11</v>
      </c>
      <c r="C14" s="33" t="s">
        <v>116</v>
      </c>
      <c r="D14" s="33" t="s">
        <v>2</v>
      </c>
      <c r="E14" s="34" t="s">
        <v>3</v>
      </c>
      <c r="F14" s="8"/>
      <c r="G14" s="16">
        <v>305271.87</v>
      </c>
      <c r="H14" s="16">
        <v>1410500</v>
      </c>
      <c r="I14" s="24">
        <f t="shared" si="0"/>
        <v>1105228.1299999999</v>
      </c>
      <c r="J14" s="15">
        <v>1872000</v>
      </c>
      <c r="K14" s="45">
        <f t="shared" si="1"/>
        <v>1566728.13</v>
      </c>
      <c r="L14" s="25">
        <f t="shared" si="2"/>
        <v>461500</v>
      </c>
      <c r="M14" s="15">
        <v>1680000</v>
      </c>
      <c r="N14" s="25">
        <f t="shared" si="3"/>
        <v>-192000</v>
      </c>
      <c r="O14" s="15">
        <v>1625000</v>
      </c>
      <c r="P14" s="25">
        <f t="shared" si="4"/>
        <v>-55000</v>
      </c>
    </row>
    <row r="15" spans="1:23" ht="98.25" customHeight="1" x14ac:dyDescent="0.3">
      <c r="A15" s="54" t="s">
        <v>161</v>
      </c>
      <c r="B15" s="30" t="s">
        <v>11</v>
      </c>
      <c r="C15" s="33" t="s">
        <v>132</v>
      </c>
      <c r="D15" s="33" t="s">
        <v>2</v>
      </c>
      <c r="E15" s="34" t="s">
        <v>3</v>
      </c>
      <c r="F15" s="8"/>
      <c r="G15" s="16">
        <v>742974.97</v>
      </c>
      <c r="H15" s="16">
        <v>1350000</v>
      </c>
      <c r="I15" s="24">
        <f t="shared" ref="I15" si="5">H15-G15</f>
        <v>607025.03</v>
      </c>
      <c r="J15" s="15">
        <v>1815000</v>
      </c>
      <c r="K15" s="45">
        <f t="shared" ref="K15" si="6">J15-G15</f>
        <v>1072025.03</v>
      </c>
      <c r="L15" s="25">
        <f t="shared" si="2"/>
        <v>465000</v>
      </c>
      <c r="M15" s="15">
        <v>1635000</v>
      </c>
      <c r="N15" s="25">
        <f t="shared" si="3"/>
        <v>-180000</v>
      </c>
      <c r="O15" s="15">
        <v>1570000</v>
      </c>
      <c r="P15" s="25">
        <f t="shared" si="4"/>
        <v>-65000</v>
      </c>
    </row>
    <row r="16" spans="1:23" ht="66" customHeight="1" x14ac:dyDescent="0.3">
      <c r="A16" s="54" t="s">
        <v>162</v>
      </c>
      <c r="B16" s="30" t="s">
        <v>11</v>
      </c>
      <c r="C16" s="33" t="s">
        <v>133</v>
      </c>
      <c r="D16" s="33" t="s">
        <v>2</v>
      </c>
      <c r="E16" s="34" t="s">
        <v>3</v>
      </c>
      <c r="F16" s="8"/>
      <c r="G16" s="16">
        <v>17290356.789999999</v>
      </c>
      <c r="H16" s="16">
        <v>10800000</v>
      </c>
      <c r="I16" s="24">
        <f t="shared" ref="I16" si="7">H16-G16</f>
        <v>-6490356.7899999991</v>
      </c>
      <c r="J16" s="15">
        <v>15034000</v>
      </c>
      <c r="K16" s="45">
        <f t="shared" ref="K16" si="8">J16-G16</f>
        <v>-2256356.7899999991</v>
      </c>
      <c r="L16" s="25">
        <f t="shared" si="2"/>
        <v>4234000</v>
      </c>
      <c r="M16" s="15">
        <v>13500000</v>
      </c>
      <c r="N16" s="25">
        <f t="shared" si="3"/>
        <v>-1534000</v>
      </c>
      <c r="O16" s="15">
        <v>13037000</v>
      </c>
      <c r="P16" s="25">
        <f t="shared" si="4"/>
        <v>-463000</v>
      </c>
    </row>
    <row r="17" spans="1:16" ht="54" customHeight="1" x14ac:dyDescent="0.3">
      <c r="A17" s="54" t="s">
        <v>163</v>
      </c>
      <c r="B17" s="30" t="s">
        <v>11</v>
      </c>
      <c r="C17" s="33" t="s">
        <v>164</v>
      </c>
      <c r="D17" s="33" t="s">
        <v>2</v>
      </c>
      <c r="E17" s="34" t="s">
        <v>3</v>
      </c>
      <c r="F17" s="8"/>
      <c r="G17" s="16">
        <v>0</v>
      </c>
      <c r="H17" s="16">
        <v>64248000</v>
      </c>
      <c r="I17" s="24">
        <f t="shared" ref="I17:I18" si="9">H17-G17</f>
        <v>64248000</v>
      </c>
      <c r="J17" s="15">
        <v>85097000</v>
      </c>
      <c r="K17" s="45">
        <f t="shared" ref="K17:K18" si="10">J17-G17</f>
        <v>85097000</v>
      </c>
      <c r="L17" s="25">
        <f t="shared" si="2"/>
        <v>20849000</v>
      </c>
      <c r="M17" s="15">
        <v>76700000</v>
      </c>
      <c r="N17" s="25">
        <f t="shared" si="3"/>
        <v>-8397000</v>
      </c>
      <c r="O17" s="15">
        <v>73750000</v>
      </c>
      <c r="P17" s="25">
        <f t="shared" si="4"/>
        <v>-2950000</v>
      </c>
    </row>
    <row r="18" spans="1:16" ht="66" customHeight="1" x14ac:dyDescent="0.3">
      <c r="A18" s="54" t="s">
        <v>166</v>
      </c>
      <c r="B18" s="30" t="s">
        <v>11</v>
      </c>
      <c r="C18" s="33" t="s">
        <v>165</v>
      </c>
      <c r="D18" s="33" t="s">
        <v>2</v>
      </c>
      <c r="E18" s="34" t="s">
        <v>3</v>
      </c>
      <c r="F18" s="8"/>
      <c r="G18" s="16">
        <v>0</v>
      </c>
      <c r="H18" s="16">
        <v>5900</v>
      </c>
      <c r="I18" s="24">
        <f t="shared" si="9"/>
        <v>5900</v>
      </c>
      <c r="J18" s="15">
        <v>6435</v>
      </c>
      <c r="K18" s="45">
        <f t="shared" si="10"/>
        <v>6435</v>
      </c>
      <c r="L18" s="25">
        <f t="shared" si="2"/>
        <v>535</v>
      </c>
      <c r="M18" s="15">
        <v>3837</v>
      </c>
      <c r="N18" s="25">
        <f t="shared" si="3"/>
        <v>-2598</v>
      </c>
      <c r="O18" s="15">
        <v>1247</v>
      </c>
      <c r="P18" s="25">
        <f t="shared" si="4"/>
        <v>-2590</v>
      </c>
    </row>
    <row r="19" spans="1:16" ht="30.75" customHeight="1" x14ac:dyDescent="0.3">
      <c r="A19" s="55" t="s">
        <v>33</v>
      </c>
      <c r="B19" s="30" t="s">
        <v>11</v>
      </c>
      <c r="C19" s="35" t="s">
        <v>32</v>
      </c>
      <c r="D19" s="31" t="s">
        <v>2</v>
      </c>
      <c r="E19" s="36" t="s">
        <v>11</v>
      </c>
      <c r="F19" s="6"/>
      <c r="G19" s="14">
        <f>G20</f>
        <v>13713193.67</v>
      </c>
      <c r="H19" s="14">
        <f>H20</f>
        <v>14746000</v>
      </c>
      <c r="I19" s="24">
        <f t="shared" si="0"/>
        <v>1032806.3300000001</v>
      </c>
      <c r="J19" s="14">
        <f>J20</f>
        <v>14827000</v>
      </c>
      <c r="K19" s="45">
        <f t="shared" si="1"/>
        <v>1113806.33</v>
      </c>
      <c r="L19" s="25">
        <f t="shared" si="2"/>
        <v>81000</v>
      </c>
      <c r="M19" s="14">
        <f t="shared" ref="M19" si="11">M20</f>
        <v>15503000</v>
      </c>
      <c r="N19" s="25">
        <f t="shared" si="3"/>
        <v>676000</v>
      </c>
      <c r="O19" s="14">
        <f>O20</f>
        <v>15503000</v>
      </c>
      <c r="P19" s="25">
        <f t="shared" si="4"/>
        <v>0</v>
      </c>
    </row>
    <row r="20" spans="1:16" ht="32.25" customHeight="1" x14ac:dyDescent="0.3">
      <c r="A20" s="55" t="s">
        <v>29</v>
      </c>
      <c r="B20" s="30" t="s">
        <v>11</v>
      </c>
      <c r="C20" s="35" t="s">
        <v>16</v>
      </c>
      <c r="D20" s="37" t="s">
        <v>2</v>
      </c>
      <c r="E20" s="36" t="s">
        <v>3</v>
      </c>
      <c r="F20" s="6"/>
      <c r="G20" s="14">
        <v>13713193.67</v>
      </c>
      <c r="H20" s="14">
        <v>14746000</v>
      </c>
      <c r="I20" s="24">
        <f t="shared" si="0"/>
        <v>1032806.3300000001</v>
      </c>
      <c r="J20" s="15">
        <v>14827000</v>
      </c>
      <c r="K20" s="45">
        <f t="shared" si="1"/>
        <v>1113806.33</v>
      </c>
      <c r="L20" s="25">
        <f t="shared" si="2"/>
        <v>81000</v>
      </c>
      <c r="M20" s="15">
        <v>15503000</v>
      </c>
      <c r="N20" s="25">
        <f t="shared" si="3"/>
        <v>676000</v>
      </c>
      <c r="O20" s="15">
        <v>15503000</v>
      </c>
      <c r="P20" s="25">
        <f t="shared" si="4"/>
        <v>0</v>
      </c>
    </row>
    <row r="21" spans="1:16" ht="27" customHeight="1" x14ac:dyDescent="0.3">
      <c r="A21" s="55" t="s">
        <v>34</v>
      </c>
      <c r="B21" s="30" t="s">
        <v>11</v>
      </c>
      <c r="C21" s="35" t="s">
        <v>35</v>
      </c>
      <c r="D21" s="31" t="s">
        <v>2</v>
      </c>
      <c r="E21" s="36" t="s">
        <v>11</v>
      </c>
      <c r="F21" s="6"/>
      <c r="G21" s="14">
        <f>G22+G23+G24+G25</f>
        <v>5766163.5500000007</v>
      </c>
      <c r="H21" s="14">
        <f>H22+H23+H24+H25</f>
        <v>10157485</v>
      </c>
      <c r="I21" s="24">
        <f t="shared" si="0"/>
        <v>4391321.4499999993</v>
      </c>
      <c r="J21" s="14">
        <f>J22+J23+J24+J25</f>
        <v>3249000</v>
      </c>
      <c r="K21" s="45">
        <f t="shared" si="1"/>
        <v>-2517163.5500000007</v>
      </c>
      <c r="L21" s="25">
        <f t="shared" si="2"/>
        <v>-6908485</v>
      </c>
      <c r="M21" s="14">
        <f t="shared" ref="M21" si="12">M22+M23+M24+M25</f>
        <v>3346000</v>
      </c>
      <c r="N21" s="25">
        <f t="shared" si="3"/>
        <v>97000</v>
      </c>
      <c r="O21" s="14">
        <f t="shared" ref="O21" si="13">O22+O23+O24+O25</f>
        <v>3446000</v>
      </c>
      <c r="P21" s="25">
        <f t="shared" si="4"/>
        <v>100000</v>
      </c>
    </row>
    <row r="22" spans="1:16" ht="35.25" customHeight="1" x14ac:dyDescent="0.3">
      <c r="A22" s="55" t="s">
        <v>17</v>
      </c>
      <c r="B22" s="30" t="s">
        <v>11</v>
      </c>
      <c r="C22" s="35" t="s">
        <v>18</v>
      </c>
      <c r="D22" s="37" t="s">
        <v>2</v>
      </c>
      <c r="E22" s="36" t="s">
        <v>3</v>
      </c>
      <c r="F22" s="7"/>
      <c r="G22" s="14">
        <v>1106744.04</v>
      </c>
      <c r="H22" s="14">
        <v>1100295</v>
      </c>
      <c r="I22" s="24">
        <f t="shared" si="0"/>
        <v>-6449.0400000000373</v>
      </c>
      <c r="J22" s="15">
        <v>0</v>
      </c>
      <c r="K22" s="45">
        <f t="shared" si="1"/>
        <v>-1106744.04</v>
      </c>
      <c r="L22" s="25">
        <f t="shared" si="2"/>
        <v>-1100295</v>
      </c>
      <c r="M22" s="15">
        <v>0</v>
      </c>
      <c r="N22" s="25">
        <f t="shared" si="3"/>
        <v>0</v>
      </c>
      <c r="O22" s="15">
        <v>0</v>
      </c>
      <c r="P22" s="25">
        <f t="shared" si="4"/>
        <v>0</v>
      </c>
    </row>
    <row r="23" spans="1:16" ht="27" customHeight="1" x14ac:dyDescent="0.3">
      <c r="A23" s="55" t="s">
        <v>19</v>
      </c>
      <c r="B23" s="30" t="s">
        <v>11</v>
      </c>
      <c r="C23" s="35" t="s">
        <v>20</v>
      </c>
      <c r="D23" s="37" t="s">
        <v>2</v>
      </c>
      <c r="E23" s="36" t="s">
        <v>3</v>
      </c>
      <c r="F23" s="7"/>
      <c r="G23" s="14">
        <v>19859.830000000002</v>
      </c>
      <c r="H23" s="14">
        <v>69190</v>
      </c>
      <c r="I23" s="24">
        <f t="shared" si="0"/>
        <v>49330.17</v>
      </c>
      <c r="J23" s="15">
        <v>0</v>
      </c>
      <c r="K23" s="45">
        <f t="shared" si="1"/>
        <v>-19859.830000000002</v>
      </c>
      <c r="L23" s="25">
        <f t="shared" si="2"/>
        <v>-69190</v>
      </c>
      <c r="M23" s="15">
        <v>0</v>
      </c>
      <c r="N23" s="25">
        <f t="shared" si="3"/>
        <v>0</v>
      </c>
      <c r="O23" s="15">
        <v>0</v>
      </c>
      <c r="P23" s="25">
        <f t="shared" si="4"/>
        <v>0</v>
      </c>
    </row>
    <row r="24" spans="1:16" ht="25.5" customHeight="1" x14ac:dyDescent="0.3">
      <c r="A24" s="55" t="s">
        <v>21</v>
      </c>
      <c r="B24" s="30" t="s">
        <v>11</v>
      </c>
      <c r="C24" s="35" t="s">
        <v>22</v>
      </c>
      <c r="D24" s="37" t="s">
        <v>2</v>
      </c>
      <c r="E24" s="36" t="s">
        <v>3</v>
      </c>
      <c r="F24" s="7"/>
      <c r="G24" s="14">
        <v>1203875.5</v>
      </c>
      <c r="H24" s="14">
        <v>2655000</v>
      </c>
      <c r="I24" s="24">
        <f t="shared" si="0"/>
        <v>1451124.5</v>
      </c>
      <c r="J24" s="15">
        <v>2700000</v>
      </c>
      <c r="K24" s="45">
        <f t="shared" si="1"/>
        <v>1496124.5</v>
      </c>
      <c r="L24" s="25">
        <f t="shared" si="2"/>
        <v>45000</v>
      </c>
      <c r="M24" s="15">
        <v>2781000</v>
      </c>
      <c r="N24" s="25">
        <f t="shared" si="3"/>
        <v>81000</v>
      </c>
      <c r="O24" s="15">
        <v>2864000</v>
      </c>
      <c r="P24" s="25">
        <f t="shared" si="4"/>
        <v>83000</v>
      </c>
    </row>
    <row r="25" spans="1:16" ht="34.5" customHeight="1" x14ac:dyDescent="0.3">
      <c r="A25" s="55" t="s">
        <v>23</v>
      </c>
      <c r="B25" s="30" t="s">
        <v>11</v>
      </c>
      <c r="C25" s="35" t="s">
        <v>24</v>
      </c>
      <c r="D25" s="37" t="s">
        <v>2</v>
      </c>
      <c r="E25" s="36" t="s">
        <v>3</v>
      </c>
      <c r="F25" s="7"/>
      <c r="G25" s="14">
        <v>3435684.18</v>
      </c>
      <c r="H25" s="14">
        <v>6333000</v>
      </c>
      <c r="I25" s="24">
        <f t="shared" si="0"/>
        <v>2897315.82</v>
      </c>
      <c r="J25" s="15">
        <v>549000</v>
      </c>
      <c r="K25" s="45">
        <f t="shared" si="1"/>
        <v>-2886684.18</v>
      </c>
      <c r="L25" s="25">
        <f t="shared" si="2"/>
        <v>-5784000</v>
      </c>
      <c r="M25" s="15">
        <v>565000</v>
      </c>
      <c r="N25" s="25">
        <f t="shared" si="3"/>
        <v>16000</v>
      </c>
      <c r="O25" s="15">
        <v>582000</v>
      </c>
      <c r="P25" s="25">
        <f t="shared" si="4"/>
        <v>17000</v>
      </c>
    </row>
    <row r="26" spans="1:16" x14ac:dyDescent="0.3">
      <c r="A26" s="55" t="s">
        <v>37</v>
      </c>
      <c r="B26" s="30" t="s">
        <v>11</v>
      </c>
      <c r="C26" s="35" t="s">
        <v>36</v>
      </c>
      <c r="D26" s="37" t="s">
        <v>2</v>
      </c>
      <c r="E26" s="36" t="s">
        <v>11</v>
      </c>
      <c r="F26" s="7"/>
      <c r="G26" s="14">
        <f>G27+G28</f>
        <v>13376910.379999999</v>
      </c>
      <c r="H26" s="14">
        <f>H27+H28</f>
        <v>14347000</v>
      </c>
      <c r="I26" s="24">
        <f t="shared" si="0"/>
        <v>970089.62000000104</v>
      </c>
      <c r="J26" s="14">
        <f>J27+J28</f>
        <v>14347000</v>
      </c>
      <c r="K26" s="45">
        <f t="shared" si="1"/>
        <v>970089.62000000104</v>
      </c>
      <c r="L26" s="25">
        <f t="shared" si="2"/>
        <v>0</v>
      </c>
      <c r="M26" s="14">
        <f t="shared" ref="M26" si="14">M27+M28</f>
        <v>14347000</v>
      </c>
      <c r="N26" s="25">
        <f t="shared" si="3"/>
        <v>0</v>
      </c>
      <c r="O26" s="14">
        <f t="shared" ref="O26" si="15">O27+O28</f>
        <v>14347000</v>
      </c>
      <c r="P26" s="25">
        <f t="shared" si="4"/>
        <v>0</v>
      </c>
    </row>
    <row r="27" spans="1:16" ht="22.5" customHeight="1" x14ac:dyDescent="0.3">
      <c r="A27" s="55" t="s">
        <v>27</v>
      </c>
      <c r="B27" s="30" t="s">
        <v>11</v>
      </c>
      <c r="C27" s="35" t="s">
        <v>25</v>
      </c>
      <c r="D27" s="37" t="s">
        <v>2</v>
      </c>
      <c r="E27" s="36" t="s">
        <v>3</v>
      </c>
      <c r="F27" s="7"/>
      <c r="G27" s="14">
        <v>4242758.6399999997</v>
      </c>
      <c r="H27" s="14">
        <v>3400000</v>
      </c>
      <c r="I27" s="24">
        <f t="shared" si="0"/>
        <v>-842758.63999999966</v>
      </c>
      <c r="J27" s="15">
        <v>3400000</v>
      </c>
      <c r="K27" s="45">
        <f t="shared" si="1"/>
        <v>-842758.63999999966</v>
      </c>
      <c r="L27" s="25">
        <f t="shared" si="2"/>
        <v>0</v>
      </c>
      <c r="M27" s="15">
        <v>3400000</v>
      </c>
      <c r="N27" s="25">
        <f t="shared" si="3"/>
        <v>0</v>
      </c>
      <c r="O27" s="15">
        <v>3400000</v>
      </c>
      <c r="P27" s="25">
        <f t="shared" si="4"/>
        <v>0</v>
      </c>
    </row>
    <row r="28" spans="1:16" ht="24" customHeight="1" x14ac:dyDescent="0.3">
      <c r="A28" s="55" t="s">
        <v>28</v>
      </c>
      <c r="B28" s="30" t="s">
        <v>11</v>
      </c>
      <c r="C28" s="35" t="s">
        <v>26</v>
      </c>
      <c r="D28" s="37" t="s">
        <v>2</v>
      </c>
      <c r="E28" s="36" t="s">
        <v>3</v>
      </c>
      <c r="F28" s="7"/>
      <c r="G28" s="14">
        <v>9134151.7400000002</v>
      </c>
      <c r="H28" s="14">
        <v>10947000</v>
      </c>
      <c r="I28" s="24">
        <f t="shared" si="0"/>
        <v>1812848.2599999998</v>
      </c>
      <c r="J28" s="15">
        <v>10947000</v>
      </c>
      <c r="K28" s="45">
        <f t="shared" si="1"/>
        <v>1812848.2599999998</v>
      </c>
      <c r="L28" s="25">
        <f t="shared" si="2"/>
        <v>0</v>
      </c>
      <c r="M28" s="15">
        <v>10947000</v>
      </c>
      <c r="N28" s="25">
        <f t="shared" si="3"/>
        <v>0</v>
      </c>
      <c r="O28" s="15">
        <v>10947000</v>
      </c>
      <c r="P28" s="25">
        <f t="shared" si="4"/>
        <v>0</v>
      </c>
    </row>
    <row r="29" spans="1:16" x14ac:dyDescent="0.3">
      <c r="A29" s="54" t="s">
        <v>31</v>
      </c>
      <c r="B29" s="30" t="s">
        <v>11</v>
      </c>
      <c r="C29" s="35" t="s">
        <v>30</v>
      </c>
      <c r="D29" s="31" t="s">
        <v>2</v>
      </c>
      <c r="E29" s="36" t="s">
        <v>11</v>
      </c>
      <c r="F29" s="6"/>
      <c r="G29" s="14">
        <f>G30+G32+G31</f>
        <v>5639563.8899999997</v>
      </c>
      <c r="H29" s="14">
        <f>H30+H32+H31</f>
        <v>9060515</v>
      </c>
      <c r="I29" s="24">
        <f t="shared" si="0"/>
        <v>3420951.1100000003</v>
      </c>
      <c r="J29" s="14">
        <f>J30+J32+J31</f>
        <v>9000000</v>
      </c>
      <c r="K29" s="45">
        <f t="shared" si="1"/>
        <v>3360436.1100000003</v>
      </c>
      <c r="L29" s="25">
        <f t="shared" si="2"/>
        <v>-60515</v>
      </c>
      <c r="M29" s="14">
        <f>M30+M32+M31</f>
        <v>9000000</v>
      </c>
      <c r="N29" s="25">
        <f t="shared" si="3"/>
        <v>0</v>
      </c>
      <c r="O29" s="14">
        <f>O30+O32+O31</f>
        <v>9000000</v>
      </c>
      <c r="P29" s="25">
        <f t="shared" si="4"/>
        <v>0</v>
      </c>
    </row>
    <row r="30" spans="1:16" ht="36.75" customHeight="1" x14ac:dyDescent="0.3">
      <c r="A30" s="54" t="s">
        <v>54</v>
      </c>
      <c r="B30" s="30" t="s">
        <v>11</v>
      </c>
      <c r="C30" s="35" t="s">
        <v>55</v>
      </c>
      <c r="D30" s="37" t="s">
        <v>2</v>
      </c>
      <c r="E30" s="36" t="s">
        <v>3</v>
      </c>
      <c r="F30" s="6"/>
      <c r="G30" s="14">
        <v>5516779.9699999997</v>
      </c>
      <c r="H30" s="14">
        <v>9053915</v>
      </c>
      <c r="I30" s="24">
        <f t="shared" si="0"/>
        <v>3537135.0300000003</v>
      </c>
      <c r="J30" s="15">
        <v>9000000</v>
      </c>
      <c r="K30" s="45">
        <f t="shared" si="1"/>
        <v>3483220.0300000003</v>
      </c>
      <c r="L30" s="25">
        <f t="shared" si="2"/>
        <v>-53915</v>
      </c>
      <c r="M30" s="15">
        <v>9000000</v>
      </c>
      <c r="N30" s="25">
        <f t="shared" si="3"/>
        <v>0</v>
      </c>
      <c r="O30" s="15">
        <v>9000000</v>
      </c>
      <c r="P30" s="25">
        <f t="shared" si="4"/>
        <v>0</v>
      </c>
    </row>
    <row r="31" spans="1:16" ht="47.25" customHeight="1" x14ac:dyDescent="0.3">
      <c r="A31" s="54" t="s">
        <v>102</v>
      </c>
      <c r="B31" s="30" t="s">
        <v>11</v>
      </c>
      <c r="C31" s="35" t="s">
        <v>96</v>
      </c>
      <c r="D31" s="37" t="s">
        <v>2</v>
      </c>
      <c r="E31" s="36" t="s">
        <v>3</v>
      </c>
      <c r="F31" s="6"/>
      <c r="G31" s="14">
        <v>7783.92</v>
      </c>
      <c r="H31" s="14">
        <v>1600</v>
      </c>
      <c r="I31" s="24">
        <f t="shared" si="0"/>
        <v>-6183.92</v>
      </c>
      <c r="J31" s="15">
        <v>0</v>
      </c>
      <c r="K31" s="45">
        <f t="shared" si="1"/>
        <v>-7783.92</v>
      </c>
      <c r="L31" s="25">
        <f t="shared" si="2"/>
        <v>-1600</v>
      </c>
      <c r="M31" s="15">
        <v>0</v>
      </c>
      <c r="N31" s="25">
        <f t="shared" si="3"/>
        <v>0</v>
      </c>
      <c r="O31" s="15">
        <v>0</v>
      </c>
      <c r="P31" s="25">
        <f t="shared" si="4"/>
        <v>0</v>
      </c>
    </row>
    <row r="32" spans="1:16" ht="33.75" customHeight="1" x14ac:dyDescent="0.3">
      <c r="A32" s="54" t="s">
        <v>56</v>
      </c>
      <c r="B32" s="30" t="s">
        <v>11</v>
      </c>
      <c r="C32" s="35" t="s">
        <v>57</v>
      </c>
      <c r="D32" s="37" t="s">
        <v>2</v>
      </c>
      <c r="E32" s="36" t="s">
        <v>3</v>
      </c>
      <c r="F32" s="6"/>
      <c r="G32" s="13">
        <f>G33</f>
        <v>115000</v>
      </c>
      <c r="H32" s="50">
        <f>H33</f>
        <v>5000</v>
      </c>
      <c r="I32" s="24">
        <f t="shared" si="0"/>
        <v>-110000</v>
      </c>
      <c r="J32" s="15">
        <v>0</v>
      </c>
      <c r="K32" s="45">
        <f t="shared" si="1"/>
        <v>-115000</v>
      </c>
      <c r="L32" s="25">
        <f>J32-H32</f>
        <v>-5000</v>
      </c>
      <c r="M32" s="15">
        <v>0</v>
      </c>
      <c r="N32" s="25">
        <f>M32-J32</f>
        <v>0</v>
      </c>
      <c r="O32" s="15">
        <v>0</v>
      </c>
      <c r="P32" s="25">
        <f>O32-M32</f>
        <v>0</v>
      </c>
    </row>
    <row r="33" spans="1:16" ht="36" customHeight="1" x14ac:dyDescent="0.3">
      <c r="A33" s="54" t="s">
        <v>114</v>
      </c>
      <c r="B33" s="30" t="s">
        <v>11</v>
      </c>
      <c r="C33" s="35" t="s">
        <v>115</v>
      </c>
      <c r="D33" s="37" t="s">
        <v>2</v>
      </c>
      <c r="E33" s="36" t="s">
        <v>3</v>
      </c>
      <c r="F33" s="6"/>
      <c r="G33" s="14">
        <v>115000</v>
      </c>
      <c r="H33" s="14">
        <v>5000</v>
      </c>
      <c r="I33" s="24">
        <f t="shared" si="0"/>
        <v>-110000</v>
      </c>
      <c r="J33" s="15">
        <v>0</v>
      </c>
      <c r="K33" s="45">
        <f t="shared" si="1"/>
        <v>-115000</v>
      </c>
      <c r="L33" s="25"/>
      <c r="M33" s="15"/>
      <c r="N33" s="25"/>
      <c r="O33" s="15"/>
      <c r="P33" s="25"/>
    </row>
    <row r="34" spans="1:16" ht="39.75" customHeight="1" x14ac:dyDescent="0.3">
      <c r="A34" s="54" t="s">
        <v>103</v>
      </c>
      <c r="B34" s="30" t="s">
        <v>11</v>
      </c>
      <c r="C34" s="35" t="s">
        <v>97</v>
      </c>
      <c r="D34" s="37" t="s">
        <v>2</v>
      </c>
      <c r="E34" s="36" t="s">
        <v>11</v>
      </c>
      <c r="F34" s="6"/>
      <c r="G34" s="14">
        <v>0</v>
      </c>
      <c r="H34" s="14">
        <v>0</v>
      </c>
      <c r="I34" s="24">
        <f t="shared" si="0"/>
        <v>0</v>
      </c>
      <c r="J34" s="15">
        <v>0</v>
      </c>
      <c r="K34" s="45">
        <f t="shared" si="1"/>
        <v>0</v>
      </c>
      <c r="L34" s="25">
        <f t="shared" si="2"/>
        <v>0</v>
      </c>
      <c r="M34" s="15">
        <v>0</v>
      </c>
      <c r="N34" s="25">
        <f t="shared" si="3"/>
        <v>0</v>
      </c>
      <c r="O34" s="15">
        <v>0</v>
      </c>
      <c r="P34" s="25">
        <f t="shared" si="4"/>
        <v>0</v>
      </c>
    </row>
    <row r="35" spans="1:16" ht="22.5" customHeight="1" x14ac:dyDescent="0.3">
      <c r="A35" s="54" t="s">
        <v>104</v>
      </c>
      <c r="B35" s="30" t="s">
        <v>11</v>
      </c>
      <c r="C35" s="35" t="s">
        <v>98</v>
      </c>
      <c r="D35" s="37" t="s">
        <v>2</v>
      </c>
      <c r="E35" s="36" t="s">
        <v>3</v>
      </c>
      <c r="F35" s="6"/>
      <c r="G35" s="14">
        <v>0</v>
      </c>
      <c r="H35" s="14">
        <v>0</v>
      </c>
      <c r="I35" s="24">
        <f t="shared" si="0"/>
        <v>0</v>
      </c>
      <c r="J35" s="15">
        <v>0</v>
      </c>
      <c r="K35" s="45">
        <f t="shared" si="1"/>
        <v>0</v>
      </c>
      <c r="L35" s="25">
        <f t="shared" si="2"/>
        <v>0</v>
      </c>
      <c r="M35" s="15">
        <v>0</v>
      </c>
      <c r="N35" s="25">
        <f t="shared" si="3"/>
        <v>0</v>
      </c>
      <c r="O35" s="15">
        <v>0</v>
      </c>
      <c r="P35" s="25">
        <f t="shared" si="4"/>
        <v>0</v>
      </c>
    </row>
    <row r="36" spans="1:16" ht="31.5" x14ac:dyDescent="0.3">
      <c r="A36" s="55" t="s">
        <v>38</v>
      </c>
      <c r="B36" s="30" t="s">
        <v>11</v>
      </c>
      <c r="C36" s="35" t="s">
        <v>39</v>
      </c>
      <c r="D36" s="37" t="s">
        <v>2</v>
      </c>
      <c r="E36" s="36" t="s">
        <v>11</v>
      </c>
      <c r="F36" s="6"/>
      <c r="G36" s="14">
        <f>G37+G38+G40+G39</f>
        <v>19474977.460000001</v>
      </c>
      <c r="H36" s="14">
        <f>H37+H38+H40</f>
        <v>13440000</v>
      </c>
      <c r="I36" s="24">
        <f t="shared" si="0"/>
        <v>-6034977.4600000009</v>
      </c>
      <c r="J36" s="14">
        <f>J37+J38+J40</f>
        <v>17550000</v>
      </c>
      <c r="K36" s="45">
        <f t="shared" si="1"/>
        <v>-1924977.4600000009</v>
      </c>
      <c r="L36" s="25">
        <f t="shared" si="2"/>
        <v>4110000</v>
      </c>
      <c r="M36" s="14">
        <f>M37+M38+M40</f>
        <v>17550000</v>
      </c>
      <c r="N36" s="25">
        <f t="shared" si="3"/>
        <v>0</v>
      </c>
      <c r="O36" s="14">
        <f>O37+O38+O40</f>
        <v>17550000</v>
      </c>
      <c r="P36" s="25">
        <f t="shared" si="4"/>
        <v>0</v>
      </c>
    </row>
    <row r="37" spans="1:16" ht="66" customHeight="1" x14ac:dyDescent="0.3">
      <c r="A37" s="55" t="s">
        <v>58</v>
      </c>
      <c r="B37" s="30" t="s">
        <v>11</v>
      </c>
      <c r="C37" s="35" t="s">
        <v>59</v>
      </c>
      <c r="D37" s="37" t="s">
        <v>2</v>
      </c>
      <c r="E37" s="36" t="s">
        <v>4</v>
      </c>
      <c r="F37" s="6"/>
      <c r="G37" s="14">
        <v>0</v>
      </c>
      <c r="H37" s="14">
        <v>0</v>
      </c>
      <c r="I37" s="24">
        <f t="shared" si="0"/>
        <v>0</v>
      </c>
      <c r="J37" s="15">
        <v>0</v>
      </c>
      <c r="K37" s="45">
        <f t="shared" si="1"/>
        <v>0</v>
      </c>
      <c r="L37" s="25">
        <f t="shared" si="2"/>
        <v>0</v>
      </c>
      <c r="M37" s="15">
        <v>0</v>
      </c>
      <c r="N37" s="25">
        <f t="shared" si="3"/>
        <v>0</v>
      </c>
      <c r="O37" s="15">
        <v>0</v>
      </c>
      <c r="P37" s="25">
        <f t="shared" si="4"/>
        <v>0</v>
      </c>
    </row>
    <row r="38" spans="1:16" ht="81" customHeight="1" x14ac:dyDescent="0.3">
      <c r="A38" s="55" t="s">
        <v>60</v>
      </c>
      <c r="B38" s="30" t="s">
        <v>11</v>
      </c>
      <c r="C38" s="35" t="s">
        <v>61</v>
      </c>
      <c r="D38" s="37" t="s">
        <v>2</v>
      </c>
      <c r="E38" s="36" t="s">
        <v>4</v>
      </c>
      <c r="F38" s="6"/>
      <c r="G38" s="14">
        <v>19287760</v>
      </c>
      <c r="H38" s="14">
        <v>13150000</v>
      </c>
      <c r="I38" s="24">
        <f t="shared" si="0"/>
        <v>-6137760</v>
      </c>
      <c r="J38" s="15">
        <v>17250000</v>
      </c>
      <c r="K38" s="45">
        <f t="shared" si="1"/>
        <v>-2037760</v>
      </c>
      <c r="L38" s="25">
        <f t="shared" si="2"/>
        <v>4100000</v>
      </c>
      <c r="M38" s="15">
        <v>17250000</v>
      </c>
      <c r="N38" s="25">
        <f t="shared" si="3"/>
        <v>0</v>
      </c>
      <c r="O38" s="15">
        <v>17250000</v>
      </c>
      <c r="P38" s="25">
        <f t="shared" si="4"/>
        <v>0</v>
      </c>
    </row>
    <row r="39" spans="1:16" ht="26.25" customHeight="1" x14ac:dyDescent="0.3">
      <c r="A39" s="55" t="s">
        <v>173</v>
      </c>
      <c r="B39" s="30" t="s">
        <v>11</v>
      </c>
      <c r="C39" s="35" t="s">
        <v>174</v>
      </c>
      <c r="D39" s="37" t="s">
        <v>2</v>
      </c>
      <c r="E39" s="36" t="s">
        <v>4</v>
      </c>
      <c r="F39" s="6"/>
      <c r="G39" s="14">
        <v>6300</v>
      </c>
      <c r="H39" s="14">
        <v>0</v>
      </c>
      <c r="I39" s="24">
        <f t="shared" ref="I39" si="16">H39-G39</f>
        <v>-6300</v>
      </c>
      <c r="J39" s="15">
        <v>0</v>
      </c>
      <c r="K39" s="45">
        <f t="shared" ref="K39" si="17">J39-G39</f>
        <v>-6300</v>
      </c>
      <c r="L39" s="25">
        <f t="shared" ref="L39" si="18">J39-H39</f>
        <v>0</v>
      </c>
      <c r="M39" s="15">
        <v>0</v>
      </c>
      <c r="N39" s="25">
        <f t="shared" ref="N39" si="19">M39-J39</f>
        <v>0</v>
      </c>
      <c r="O39" s="15">
        <v>0</v>
      </c>
      <c r="P39" s="25">
        <f t="shared" ref="P39" si="20">O39-M39</f>
        <v>0</v>
      </c>
    </row>
    <row r="40" spans="1:16" ht="79.5" customHeight="1" x14ac:dyDescent="0.3">
      <c r="A40" s="55" t="s">
        <v>130</v>
      </c>
      <c r="B40" s="30" t="s">
        <v>11</v>
      </c>
      <c r="C40" s="35" t="s">
        <v>129</v>
      </c>
      <c r="D40" s="37" t="s">
        <v>2</v>
      </c>
      <c r="E40" s="36" t="s">
        <v>4</v>
      </c>
      <c r="F40" s="6"/>
      <c r="G40" s="14">
        <v>180917.46</v>
      </c>
      <c r="H40" s="14">
        <v>290000</v>
      </c>
      <c r="I40" s="24">
        <f t="shared" si="0"/>
        <v>109082.54000000001</v>
      </c>
      <c r="J40" s="15">
        <v>300000</v>
      </c>
      <c r="K40" s="45">
        <f t="shared" si="1"/>
        <v>119082.54000000001</v>
      </c>
      <c r="L40" s="25">
        <f t="shared" si="2"/>
        <v>10000</v>
      </c>
      <c r="M40" s="15">
        <v>300000</v>
      </c>
      <c r="N40" s="25">
        <f t="shared" si="3"/>
        <v>0</v>
      </c>
      <c r="O40" s="15">
        <v>300000</v>
      </c>
      <c r="P40" s="25">
        <f t="shared" si="4"/>
        <v>0</v>
      </c>
    </row>
    <row r="41" spans="1:16" ht="25.5" customHeight="1" x14ac:dyDescent="0.3">
      <c r="A41" s="54" t="s">
        <v>40</v>
      </c>
      <c r="B41" s="30" t="s">
        <v>11</v>
      </c>
      <c r="C41" s="35" t="s">
        <v>41</v>
      </c>
      <c r="D41" s="37" t="s">
        <v>2</v>
      </c>
      <c r="E41" s="36" t="s">
        <v>11</v>
      </c>
      <c r="F41" s="6"/>
      <c r="G41" s="14">
        <f>G42</f>
        <v>780848.88</v>
      </c>
      <c r="H41" s="14">
        <f>H42</f>
        <v>892000</v>
      </c>
      <c r="I41" s="24">
        <f t="shared" si="0"/>
        <v>111151.12</v>
      </c>
      <c r="J41" s="14">
        <f>J42</f>
        <v>882000</v>
      </c>
      <c r="K41" s="45">
        <f t="shared" si="1"/>
        <v>101151.12</v>
      </c>
      <c r="L41" s="25">
        <f t="shared" si="2"/>
        <v>-10000</v>
      </c>
      <c r="M41" s="14">
        <f t="shared" ref="M41:O41" si="21">M42</f>
        <v>882000</v>
      </c>
      <c r="N41" s="25">
        <f t="shared" si="3"/>
        <v>0</v>
      </c>
      <c r="O41" s="14">
        <f t="shared" si="21"/>
        <v>882000</v>
      </c>
      <c r="P41" s="25">
        <f t="shared" si="4"/>
        <v>0</v>
      </c>
    </row>
    <row r="42" spans="1:16" ht="25.5" customHeight="1" x14ac:dyDescent="0.3">
      <c r="A42" s="54" t="s">
        <v>62</v>
      </c>
      <c r="B42" s="30" t="s">
        <v>11</v>
      </c>
      <c r="C42" s="35" t="s">
        <v>63</v>
      </c>
      <c r="D42" s="37" t="s">
        <v>2</v>
      </c>
      <c r="E42" s="36" t="s">
        <v>11</v>
      </c>
      <c r="F42" s="6"/>
      <c r="G42" s="14">
        <v>780848.88</v>
      </c>
      <c r="H42" s="14">
        <v>892000</v>
      </c>
      <c r="I42" s="24">
        <f t="shared" si="0"/>
        <v>111151.12</v>
      </c>
      <c r="J42" s="15">
        <v>882000</v>
      </c>
      <c r="K42" s="45">
        <f t="shared" si="1"/>
        <v>101151.12</v>
      </c>
      <c r="L42" s="25">
        <f t="shared" si="2"/>
        <v>-10000</v>
      </c>
      <c r="M42" s="15">
        <v>882000</v>
      </c>
      <c r="N42" s="25">
        <f t="shared" si="3"/>
        <v>0</v>
      </c>
      <c r="O42" s="15">
        <v>882000</v>
      </c>
      <c r="P42" s="25">
        <f t="shared" si="4"/>
        <v>0</v>
      </c>
    </row>
    <row r="43" spans="1:16" ht="37.5" customHeight="1" x14ac:dyDescent="0.3">
      <c r="A43" s="54" t="s">
        <v>42</v>
      </c>
      <c r="B43" s="30" t="s">
        <v>11</v>
      </c>
      <c r="C43" s="35" t="s">
        <v>43</v>
      </c>
      <c r="D43" s="37" t="s">
        <v>2</v>
      </c>
      <c r="E43" s="36" t="s">
        <v>11</v>
      </c>
      <c r="F43" s="6"/>
      <c r="G43" s="14">
        <f>G44+G45</f>
        <v>5325989.0299999993</v>
      </c>
      <c r="H43" s="14">
        <f>H44+H45</f>
        <v>4040000</v>
      </c>
      <c r="I43" s="24">
        <f t="shared" si="0"/>
        <v>-1285989.0299999993</v>
      </c>
      <c r="J43" s="14">
        <f>J44+J45</f>
        <v>3880000</v>
      </c>
      <c r="K43" s="45">
        <f t="shared" si="1"/>
        <v>-1445989.0299999993</v>
      </c>
      <c r="L43" s="25">
        <f t="shared" si="2"/>
        <v>-160000</v>
      </c>
      <c r="M43" s="14">
        <f t="shared" ref="M43" si="22">M44+M45</f>
        <v>4000000</v>
      </c>
      <c r="N43" s="25">
        <f t="shared" si="3"/>
        <v>120000</v>
      </c>
      <c r="O43" s="14">
        <f t="shared" ref="O43" si="23">O44+O45</f>
        <v>4100000</v>
      </c>
      <c r="P43" s="25">
        <f t="shared" si="4"/>
        <v>100000</v>
      </c>
    </row>
    <row r="44" spans="1:16" ht="24.75" customHeight="1" x14ac:dyDescent="0.3">
      <c r="A44" s="54" t="s">
        <v>64</v>
      </c>
      <c r="B44" s="30" t="s">
        <v>11</v>
      </c>
      <c r="C44" s="35" t="s">
        <v>65</v>
      </c>
      <c r="D44" s="37" t="s">
        <v>2</v>
      </c>
      <c r="E44" s="36" t="s">
        <v>5</v>
      </c>
      <c r="F44" s="6"/>
      <c r="G44" s="14">
        <v>2059930</v>
      </c>
      <c r="H44" s="14">
        <v>1605000</v>
      </c>
      <c r="I44" s="24">
        <f t="shared" si="0"/>
        <v>-454930</v>
      </c>
      <c r="J44" s="15">
        <v>1750000</v>
      </c>
      <c r="K44" s="45">
        <f t="shared" si="1"/>
        <v>-309930</v>
      </c>
      <c r="L44" s="25">
        <f t="shared" si="2"/>
        <v>145000</v>
      </c>
      <c r="M44" s="15">
        <v>1750000</v>
      </c>
      <c r="N44" s="25">
        <f t="shared" si="3"/>
        <v>0</v>
      </c>
      <c r="O44" s="15">
        <v>1750000</v>
      </c>
      <c r="P44" s="25">
        <f t="shared" si="4"/>
        <v>0</v>
      </c>
    </row>
    <row r="45" spans="1:16" ht="24" customHeight="1" x14ac:dyDescent="0.3">
      <c r="A45" s="54" t="s">
        <v>66</v>
      </c>
      <c r="B45" s="30" t="s">
        <v>11</v>
      </c>
      <c r="C45" s="35" t="s">
        <v>67</v>
      </c>
      <c r="D45" s="37" t="s">
        <v>2</v>
      </c>
      <c r="E45" s="36" t="s">
        <v>5</v>
      </c>
      <c r="F45" s="6"/>
      <c r="G45" s="14">
        <v>3266059.03</v>
      </c>
      <c r="H45" s="14">
        <v>2435000</v>
      </c>
      <c r="I45" s="24">
        <f t="shared" si="0"/>
        <v>-831059.0299999998</v>
      </c>
      <c r="J45" s="15">
        <v>2130000</v>
      </c>
      <c r="K45" s="45">
        <f t="shared" si="1"/>
        <v>-1136059.0299999998</v>
      </c>
      <c r="L45" s="25">
        <f t="shared" si="2"/>
        <v>-305000</v>
      </c>
      <c r="M45" s="15">
        <v>2250000</v>
      </c>
      <c r="N45" s="25">
        <f t="shared" si="3"/>
        <v>120000</v>
      </c>
      <c r="O45" s="15">
        <v>2350000</v>
      </c>
      <c r="P45" s="25">
        <f t="shared" si="4"/>
        <v>100000</v>
      </c>
    </row>
    <row r="46" spans="1:16" ht="24" customHeight="1" x14ac:dyDescent="0.3">
      <c r="A46" s="54" t="s">
        <v>44</v>
      </c>
      <c r="B46" s="30" t="s">
        <v>11</v>
      </c>
      <c r="C46" s="35" t="s">
        <v>45</v>
      </c>
      <c r="D46" s="37" t="s">
        <v>2</v>
      </c>
      <c r="E46" s="36" t="s">
        <v>11</v>
      </c>
      <c r="F46" s="6"/>
      <c r="G46" s="13">
        <f>G47+G48</f>
        <v>3594320.18</v>
      </c>
      <c r="H46" s="50">
        <f>H47+H48</f>
        <v>0</v>
      </c>
      <c r="I46" s="24">
        <f t="shared" si="0"/>
        <v>-3594320.18</v>
      </c>
      <c r="J46" s="13">
        <f>J47+J48</f>
        <v>0</v>
      </c>
      <c r="K46" s="45">
        <f t="shared" si="1"/>
        <v>-3594320.18</v>
      </c>
      <c r="L46" s="25">
        <f t="shared" si="2"/>
        <v>0</v>
      </c>
      <c r="M46" s="13">
        <f t="shared" ref="M46" si="24">M47+M48</f>
        <v>0</v>
      </c>
      <c r="N46" s="25">
        <f t="shared" si="3"/>
        <v>0</v>
      </c>
      <c r="O46" s="13">
        <f t="shared" ref="O46" si="25">O47+O48</f>
        <v>0</v>
      </c>
      <c r="P46" s="25">
        <f t="shared" si="4"/>
        <v>0</v>
      </c>
    </row>
    <row r="47" spans="1:16" ht="82.5" customHeight="1" x14ac:dyDescent="0.3">
      <c r="A47" s="54" t="s">
        <v>105</v>
      </c>
      <c r="B47" s="30" t="s">
        <v>11</v>
      </c>
      <c r="C47" s="35" t="s">
        <v>99</v>
      </c>
      <c r="D47" s="37" t="s">
        <v>2</v>
      </c>
      <c r="E47" s="36" t="s">
        <v>106</v>
      </c>
      <c r="F47" s="6"/>
      <c r="G47" s="14">
        <v>140141</v>
      </c>
      <c r="H47" s="14">
        <v>0</v>
      </c>
      <c r="I47" s="24">
        <f t="shared" si="0"/>
        <v>-140141</v>
      </c>
      <c r="J47" s="15">
        <v>0</v>
      </c>
      <c r="K47" s="45">
        <f t="shared" si="1"/>
        <v>-140141</v>
      </c>
      <c r="L47" s="25">
        <f t="shared" si="2"/>
        <v>0</v>
      </c>
      <c r="M47" s="15"/>
      <c r="N47" s="25">
        <f t="shared" si="3"/>
        <v>0</v>
      </c>
      <c r="O47" s="15">
        <v>0</v>
      </c>
      <c r="P47" s="25">
        <f t="shared" si="4"/>
        <v>0</v>
      </c>
    </row>
    <row r="48" spans="1:16" ht="33" customHeight="1" x14ac:dyDescent="0.3">
      <c r="A48" s="54" t="s">
        <v>68</v>
      </c>
      <c r="B48" s="30" t="s">
        <v>11</v>
      </c>
      <c r="C48" s="35" t="s">
        <v>69</v>
      </c>
      <c r="D48" s="37" t="s">
        <v>2</v>
      </c>
      <c r="E48" s="36" t="s">
        <v>6</v>
      </c>
      <c r="F48" s="6"/>
      <c r="G48" s="14">
        <v>3454179.18</v>
      </c>
      <c r="H48" s="14">
        <v>0</v>
      </c>
      <c r="I48" s="24">
        <f t="shared" si="0"/>
        <v>-3454179.18</v>
      </c>
      <c r="J48" s="15">
        <v>0</v>
      </c>
      <c r="K48" s="45">
        <f t="shared" si="1"/>
        <v>-3454179.18</v>
      </c>
      <c r="L48" s="25">
        <f t="shared" si="2"/>
        <v>0</v>
      </c>
      <c r="M48" s="15">
        <v>0</v>
      </c>
      <c r="N48" s="25">
        <f t="shared" si="3"/>
        <v>0</v>
      </c>
      <c r="O48" s="15">
        <v>0</v>
      </c>
      <c r="P48" s="25">
        <f t="shared" si="4"/>
        <v>0</v>
      </c>
    </row>
    <row r="49" spans="1:16" x14ac:dyDescent="0.3">
      <c r="A49" s="54" t="s">
        <v>47</v>
      </c>
      <c r="B49" s="30" t="s">
        <v>11</v>
      </c>
      <c r="C49" s="31" t="s">
        <v>46</v>
      </c>
      <c r="D49" s="31" t="s">
        <v>2</v>
      </c>
      <c r="E49" s="36" t="s">
        <v>11</v>
      </c>
      <c r="F49" s="6"/>
      <c r="G49" s="14">
        <v>1512721.02</v>
      </c>
      <c r="H49" s="14">
        <v>170000</v>
      </c>
      <c r="I49" s="24">
        <f t="shared" si="0"/>
        <v>-1342721.02</v>
      </c>
      <c r="J49" s="15">
        <v>730200</v>
      </c>
      <c r="K49" s="45">
        <f t="shared" si="1"/>
        <v>-782521.02</v>
      </c>
      <c r="L49" s="25">
        <f t="shared" si="2"/>
        <v>560200</v>
      </c>
      <c r="M49" s="15">
        <v>730200</v>
      </c>
      <c r="N49" s="25">
        <f t="shared" si="3"/>
        <v>0</v>
      </c>
      <c r="O49" s="15">
        <v>730200</v>
      </c>
      <c r="P49" s="25">
        <f t="shared" si="4"/>
        <v>0</v>
      </c>
    </row>
    <row r="50" spans="1:16" x14ac:dyDescent="0.3">
      <c r="A50" s="54" t="s">
        <v>48</v>
      </c>
      <c r="B50" s="30" t="s">
        <v>11</v>
      </c>
      <c r="C50" s="31" t="s">
        <v>49</v>
      </c>
      <c r="D50" s="31" t="s">
        <v>2</v>
      </c>
      <c r="E50" s="36" t="s">
        <v>11</v>
      </c>
      <c r="F50" s="6"/>
      <c r="G50" s="13">
        <f>G51+G52</f>
        <v>-77536.149999999994</v>
      </c>
      <c r="H50" s="50">
        <f>H51+H52</f>
        <v>0</v>
      </c>
      <c r="I50" s="24">
        <f t="shared" si="0"/>
        <v>77536.149999999994</v>
      </c>
      <c r="J50" s="13">
        <f>J51+J52</f>
        <v>0</v>
      </c>
      <c r="K50" s="45">
        <f t="shared" si="1"/>
        <v>77536.149999999994</v>
      </c>
      <c r="L50" s="25">
        <f t="shared" si="2"/>
        <v>0</v>
      </c>
      <c r="M50" s="13">
        <f t="shared" ref="M50" si="26">M51+M52</f>
        <v>0</v>
      </c>
      <c r="N50" s="25">
        <f t="shared" si="3"/>
        <v>0</v>
      </c>
      <c r="O50" s="13">
        <f t="shared" ref="O50" si="27">O51+O52</f>
        <v>0</v>
      </c>
      <c r="P50" s="25">
        <f t="shared" si="4"/>
        <v>0</v>
      </c>
    </row>
    <row r="51" spans="1:16" ht="23.25" customHeight="1" x14ac:dyDescent="0.3">
      <c r="A51" s="54" t="s">
        <v>107</v>
      </c>
      <c r="B51" s="30" t="s">
        <v>11</v>
      </c>
      <c r="C51" s="31" t="s">
        <v>100</v>
      </c>
      <c r="D51" s="31">
        <v>0</v>
      </c>
      <c r="E51" s="36" t="s">
        <v>7</v>
      </c>
      <c r="F51" s="6"/>
      <c r="G51" s="14">
        <v>-77536.149999999994</v>
      </c>
      <c r="H51" s="14">
        <v>0</v>
      </c>
      <c r="I51" s="24">
        <f t="shared" si="0"/>
        <v>77536.149999999994</v>
      </c>
      <c r="J51" s="15"/>
      <c r="K51" s="45">
        <f t="shared" si="1"/>
        <v>77536.149999999994</v>
      </c>
      <c r="L51" s="25">
        <f t="shared" si="2"/>
        <v>0</v>
      </c>
      <c r="M51" s="15"/>
      <c r="N51" s="25">
        <f t="shared" si="3"/>
        <v>0</v>
      </c>
      <c r="O51" s="15">
        <v>0</v>
      </c>
      <c r="P51" s="25">
        <f t="shared" si="4"/>
        <v>0</v>
      </c>
    </row>
    <row r="52" spans="1:16" ht="26.25" customHeight="1" x14ac:dyDescent="0.3">
      <c r="A52" s="54" t="s">
        <v>70</v>
      </c>
      <c r="B52" s="30" t="s">
        <v>11</v>
      </c>
      <c r="C52" s="35" t="s">
        <v>71</v>
      </c>
      <c r="D52" s="37" t="s">
        <v>2</v>
      </c>
      <c r="E52" s="36" t="s">
        <v>7</v>
      </c>
      <c r="F52" s="6"/>
      <c r="G52" s="14">
        <v>0</v>
      </c>
      <c r="H52" s="14">
        <v>0</v>
      </c>
      <c r="I52" s="24">
        <f t="shared" si="0"/>
        <v>0</v>
      </c>
      <c r="J52" s="15">
        <v>0</v>
      </c>
      <c r="K52" s="45">
        <f t="shared" si="1"/>
        <v>0</v>
      </c>
      <c r="L52" s="25">
        <f t="shared" si="2"/>
        <v>0</v>
      </c>
      <c r="M52" s="15">
        <v>0</v>
      </c>
      <c r="N52" s="25">
        <f t="shared" si="3"/>
        <v>0</v>
      </c>
      <c r="O52" s="15">
        <v>0</v>
      </c>
      <c r="P52" s="25">
        <f t="shared" si="4"/>
        <v>0</v>
      </c>
    </row>
    <row r="53" spans="1:16" ht="25.5" customHeight="1" x14ac:dyDescent="0.3">
      <c r="A53" s="54" t="s">
        <v>72</v>
      </c>
      <c r="B53" s="30" t="s">
        <v>11</v>
      </c>
      <c r="C53" s="35" t="s">
        <v>73</v>
      </c>
      <c r="D53" s="37" t="s">
        <v>2</v>
      </c>
      <c r="E53" s="36" t="s">
        <v>11</v>
      </c>
      <c r="F53" s="6"/>
      <c r="G53" s="14">
        <f>G54</f>
        <v>678868158.89999998</v>
      </c>
      <c r="H53" s="14">
        <f>H54</f>
        <v>727480400</v>
      </c>
      <c r="I53" s="24">
        <f t="shared" si="0"/>
        <v>48612241.100000024</v>
      </c>
      <c r="J53" s="14">
        <f>J54</f>
        <v>460767222.52999997</v>
      </c>
      <c r="K53" s="45">
        <f t="shared" si="1"/>
        <v>-218100936.37</v>
      </c>
      <c r="L53" s="25">
        <f t="shared" si="2"/>
        <v>-266713177.47000003</v>
      </c>
      <c r="M53" s="14">
        <f t="shared" ref="M53:O53" si="28">M54</f>
        <v>448004715.33999997</v>
      </c>
      <c r="N53" s="25">
        <f t="shared" si="3"/>
        <v>-12762507.189999998</v>
      </c>
      <c r="O53" s="14">
        <f t="shared" si="28"/>
        <v>471399106.14999998</v>
      </c>
      <c r="P53" s="25">
        <f t="shared" si="4"/>
        <v>23394390.810000002</v>
      </c>
    </row>
    <row r="54" spans="1:16" ht="44.25" customHeight="1" x14ac:dyDescent="0.3">
      <c r="A54" s="54" t="s">
        <v>74</v>
      </c>
      <c r="B54" s="30" t="s">
        <v>11</v>
      </c>
      <c r="C54" s="38" t="s">
        <v>75</v>
      </c>
      <c r="D54" s="39" t="s">
        <v>2</v>
      </c>
      <c r="E54" s="36" t="s">
        <v>11</v>
      </c>
      <c r="F54" s="6"/>
      <c r="G54" s="14">
        <f>SUM(G55:G81)</f>
        <v>678868158.89999998</v>
      </c>
      <c r="H54" s="14">
        <f>SUM(H55:H81)</f>
        <v>727480400</v>
      </c>
      <c r="I54" s="24">
        <f t="shared" si="0"/>
        <v>48612241.100000024</v>
      </c>
      <c r="J54" s="14">
        <f>SUM(J55:J81)</f>
        <v>460767222.52999997</v>
      </c>
      <c r="K54" s="45">
        <f t="shared" si="1"/>
        <v>-218100936.37</v>
      </c>
      <c r="L54" s="25">
        <f t="shared" si="2"/>
        <v>-266713177.47000003</v>
      </c>
      <c r="M54" s="14">
        <f>SUM(M55:M81)</f>
        <v>448004715.33999997</v>
      </c>
      <c r="N54" s="25">
        <f t="shared" si="3"/>
        <v>-12762507.189999998</v>
      </c>
      <c r="O54" s="14">
        <f>SUM(O55:O81)</f>
        <v>471399106.14999998</v>
      </c>
      <c r="P54" s="25">
        <f t="shared" si="4"/>
        <v>23394390.810000002</v>
      </c>
    </row>
    <row r="55" spans="1:16" ht="39" customHeight="1" x14ac:dyDescent="0.3">
      <c r="A55" s="54" t="s">
        <v>77</v>
      </c>
      <c r="B55" s="30" t="s">
        <v>11</v>
      </c>
      <c r="C55" s="31" t="s">
        <v>76</v>
      </c>
      <c r="D55" s="37" t="s">
        <v>2</v>
      </c>
      <c r="E55" s="36" t="s">
        <v>8</v>
      </c>
      <c r="F55" s="6"/>
      <c r="G55" s="14">
        <v>47716377.630000003</v>
      </c>
      <c r="H55" s="14">
        <v>11402322</v>
      </c>
      <c r="I55" s="24">
        <f t="shared" si="0"/>
        <v>-36314055.630000003</v>
      </c>
      <c r="J55" s="15">
        <v>0</v>
      </c>
      <c r="K55" s="45">
        <f t="shared" si="1"/>
        <v>-47716377.630000003</v>
      </c>
      <c r="L55" s="25">
        <f t="shared" si="2"/>
        <v>-11402322</v>
      </c>
      <c r="M55" s="15">
        <v>0</v>
      </c>
      <c r="N55" s="25">
        <f t="shared" si="3"/>
        <v>0</v>
      </c>
      <c r="O55" s="15">
        <v>0</v>
      </c>
      <c r="P55" s="25">
        <f t="shared" si="4"/>
        <v>0</v>
      </c>
    </row>
    <row r="56" spans="1:16" ht="24" customHeight="1" x14ac:dyDescent="0.3">
      <c r="A56" s="54" t="s">
        <v>117</v>
      </c>
      <c r="B56" s="30" t="s">
        <v>11</v>
      </c>
      <c r="C56" s="31" t="s">
        <v>118</v>
      </c>
      <c r="D56" s="37" t="s">
        <v>2</v>
      </c>
      <c r="E56" s="36" t="s">
        <v>8</v>
      </c>
      <c r="F56" s="6"/>
      <c r="G56" s="14">
        <v>1764000</v>
      </c>
      <c r="H56" s="14">
        <v>0</v>
      </c>
      <c r="I56" s="24">
        <f t="shared" si="0"/>
        <v>-1764000</v>
      </c>
      <c r="J56" s="15">
        <v>0</v>
      </c>
      <c r="K56" s="45">
        <f t="shared" si="1"/>
        <v>-1764000</v>
      </c>
      <c r="L56" s="25"/>
      <c r="M56" s="15">
        <v>0</v>
      </c>
      <c r="N56" s="25"/>
      <c r="O56" s="15">
        <v>0</v>
      </c>
      <c r="P56" s="25"/>
    </row>
    <row r="57" spans="1:16" ht="100.5" customHeight="1" x14ac:dyDescent="0.3">
      <c r="A57" s="53" t="s">
        <v>149</v>
      </c>
      <c r="B57" s="30" t="s">
        <v>11</v>
      </c>
      <c r="C57" s="40" t="s">
        <v>150</v>
      </c>
      <c r="D57" s="37" t="s">
        <v>2</v>
      </c>
      <c r="E57" s="36" t="s">
        <v>8</v>
      </c>
      <c r="F57" s="6"/>
      <c r="G57" s="14">
        <v>207072900.22999999</v>
      </c>
      <c r="H57" s="14">
        <v>196559640</v>
      </c>
      <c r="I57" s="24">
        <f t="shared" si="0"/>
        <v>-10513260.229999989</v>
      </c>
      <c r="J57" s="15">
        <v>0</v>
      </c>
      <c r="K57" s="45">
        <f t="shared" si="1"/>
        <v>-207072900.22999999</v>
      </c>
      <c r="L57" s="25">
        <f t="shared" ref="L57" si="29">J57-H57</f>
        <v>-196559640</v>
      </c>
      <c r="M57" s="15">
        <v>0</v>
      </c>
      <c r="N57" s="25">
        <f t="shared" ref="N57" si="30">M57-J57</f>
        <v>0</v>
      </c>
      <c r="O57" s="15">
        <v>0</v>
      </c>
      <c r="P57" s="25">
        <f t="shared" ref="P57" si="31">O57-M57</f>
        <v>0</v>
      </c>
    </row>
    <row r="58" spans="1:16" ht="47.25" customHeight="1" x14ac:dyDescent="0.3">
      <c r="A58" s="53" t="s">
        <v>134</v>
      </c>
      <c r="B58" s="30" t="s">
        <v>11</v>
      </c>
      <c r="C58" s="40" t="s">
        <v>135</v>
      </c>
      <c r="D58" s="37" t="s">
        <v>2</v>
      </c>
      <c r="E58" s="36" t="s">
        <v>8</v>
      </c>
      <c r="F58" s="6"/>
      <c r="G58" s="14">
        <v>0</v>
      </c>
      <c r="H58" s="14">
        <v>0</v>
      </c>
      <c r="I58" s="24">
        <f t="shared" ref="I58" si="32">H58-G58</f>
        <v>0</v>
      </c>
      <c r="J58" s="15">
        <v>0</v>
      </c>
      <c r="K58" s="45">
        <f t="shared" ref="K58" si="33">J58-G58</f>
        <v>0</v>
      </c>
      <c r="L58" s="25">
        <f t="shared" ref="L58" si="34">J58-H58</f>
        <v>0</v>
      </c>
      <c r="M58" s="15">
        <v>0</v>
      </c>
      <c r="N58" s="25">
        <f t="shared" ref="N58" si="35">M58-J58</f>
        <v>0</v>
      </c>
      <c r="O58" s="15">
        <v>0</v>
      </c>
      <c r="P58" s="25">
        <f t="shared" ref="P58" si="36">O58-M58</f>
        <v>0</v>
      </c>
    </row>
    <row r="59" spans="1:16" ht="33.75" customHeight="1" x14ac:dyDescent="0.3">
      <c r="A59" s="54" t="s">
        <v>175</v>
      </c>
      <c r="B59" s="30" t="s">
        <v>11</v>
      </c>
      <c r="C59" s="35" t="s">
        <v>176</v>
      </c>
      <c r="D59" s="37" t="s">
        <v>2</v>
      </c>
      <c r="E59" s="36" t="s">
        <v>8</v>
      </c>
      <c r="F59" s="6"/>
      <c r="G59" s="14">
        <v>0</v>
      </c>
      <c r="H59" s="14">
        <v>0</v>
      </c>
      <c r="I59" s="24">
        <f t="shared" si="0"/>
        <v>0</v>
      </c>
      <c r="J59" s="15">
        <v>11207582.109999999</v>
      </c>
      <c r="K59" s="45">
        <f t="shared" si="1"/>
        <v>11207582.109999999</v>
      </c>
      <c r="L59" s="25">
        <f t="shared" si="2"/>
        <v>11207582.109999999</v>
      </c>
      <c r="M59" s="15">
        <v>0</v>
      </c>
      <c r="N59" s="25">
        <f t="shared" si="3"/>
        <v>-11207582.109999999</v>
      </c>
      <c r="O59" s="15">
        <v>0</v>
      </c>
      <c r="P59" s="25">
        <f t="shared" si="4"/>
        <v>0</v>
      </c>
    </row>
    <row r="60" spans="1:16" ht="66" customHeight="1" x14ac:dyDescent="0.3">
      <c r="A60" s="53" t="s">
        <v>151</v>
      </c>
      <c r="B60" s="30" t="s">
        <v>11</v>
      </c>
      <c r="C60" s="40" t="s">
        <v>152</v>
      </c>
      <c r="D60" s="37" t="s">
        <v>2</v>
      </c>
      <c r="E60" s="36" t="s">
        <v>8</v>
      </c>
      <c r="F60" s="6"/>
      <c r="G60" s="14">
        <v>174033.53</v>
      </c>
      <c r="H60" s="14">
        <v>0</v>
      </c>
      <c r="I60" s="24">
        <f t="shared" ref="I60:I61" si="37">H60-G60</f>
        <v>-174033.53</v>
      </c>
      <c r="J60" s="15">
        <v>0</v>
      </c>
      <c r="K60" s="45">
        <f t="shared" ref="K60:K61" si="38">J60-G60</f>
        <v>-174033.53</v>
      </c>
      <c r="L60" s="25">
        <f t="shared" si="2"/>
        <v>0</v>
      </c>
      <c r="M60" s="15">
        <v>0</v>
      </c>
      <c r="N60" s="25">
        <f t="shared" si="3"/>
        <v>0</v>
      </c>
      <c r="O60" s="15">
        <v>0</v>
      </c>
      <c r="P60" s="25">
        <f t="shared" si="4"/>
        <v>0</v>
      </c>
    </row>
    <row r="61" spans="1:16" ht="54" customHeight="1" x14ac:dyDescent="0.3">
      <c r="A61" s="54" t="s">
        <v>153</v>
      </c>
      <c r="B61" s="30" t="s">
        <v>11</v>
      </c>
      <c r="C61" s="35" t="s">
        <v>154</v>
      </c>
      <c r="D61" s="37" t="s">
        <v>2</v>
      </c>
      <c r="E61" s="36" t="s">
        <v>8</v>
      </c>
      <c r="F61" s="6"/>
      <c r="G61" s="14">
        <v>661340.38</v>
      </c>
      <c r="H61" s="14">
        <v>0</v>
      </c>
      <c r="I61" s="24">
        <f t="shared" si="37"/>
        <v>-661340.38</v>
      </c>
      <c r="J61" s="15">
        <v>0</v>
      </c>
      <c r="K61" s="45">
        <f t="shared" si="38"/>
        <v>-661340.38</v>
      </c>
      <c r="L61" s="25">
        <f t="shared" ref="L61" si="39">J61-H61</f>
        <v>0</v>
      </c>
      <c r="M61" s="15">
        <v>0</v>
      </c>
      <c r="N61" s="25">
        <f t="shared" ref="N61" si="40">M61-J61</f>
        <v>0</v>
      </c>
      <c r="O61" s="15">
        <v>0</v>
      </c>
      <c r="P61" s="25">
        <f t="shared" ref="P61" si="41">O61-M61</f>
        <v>0</v>
      </c>
    </row>
    <row r="62" spans="1:16" ht="35.25" customHeight="1" x14ac:dyDescent="0.3">
      <c r="A62" s="54" t="s">
        <v>125</v>
      </c>
      <c r="B62" s="30" t="s">
        <v>11</v>
      </c>
      <c r="C62" s="35" t="s">
        <v>126</v>
      </c>
      <c r="D62" s="37" t="s">
        <v>2</v>
      </c>
      <c r="E62" s="36" t="s">
        <v>8</v>
      </c>
      <c r="F62" s="6"/>
      <c r="G62" s="14">
        <v>0</v>
      </c>
      <c r="H62" s="14">
        <v>0</v>
      </c>
      <c r="I62" s="24">
        <f t="shared" si="0"/>
        <v>0</v>
      </c>
      <c r="J62" s="15">
        <v>0</v>
      </c>
      <c r="K62" s="45">
        <f t="shared" si="1"/>
        <v>0</v>
      </c>
      <c r="L62" s="25">
        <f t="shared" si="2"/>
        <v>0</v>
      </c>
      <c r="M62" s="15">
        <v>0</v>
      </c>
      <c r="N62" s="25">
        <f t="shared" si="3"/>
        <v>0</v>
      </c>
      <c r="O62" s="15">
        <v>0</v>
      </c>
      <c r="P62" s="25">
        <f t="shared" si="4"/>
        <v>0</v>
      </c>
    </row>
    <row r="63" spans="1:16" ht="27.75" customHeight="1" x14ac:dyDescent="0.3">
      <c r="A63" s="54" t="s">
        <v>80</v>
      </c>
      <c r="B63" s="30" t="s">
        <v>11</v>
      </c>
      <c r="C63" s="35" t="s">
        <v>81</v>
      </c>
      <c r="D63" s="37" t="s">
        <v>2</v>
      </c>
      <c r="E63" s="36" t="s">
        <v>8</v>
      </c>
      <c r="F63" s="6"/>
      <c r="G63" s="14">
        <v>20214968.280000001</v>
      </c>
      <c r="H63" s="14">
        <v>6175617</v>
      </c>
      <c r="I63" s="24">
        <f t="shared" si="0"/>
        <v>-14039351.280000001</v>
      </c>
      <c r="J63" s="15">
        <v>0</v>
      </c>
      <c r="K63" s="45">
        <f t="shared" si="1"/>
        <v>-20214968.280000001</v>
      </c>
      <c r="L63" s="25">
        <f t="shared" si="2"/>
        <v>-6175617</v>
      </c>
      <c r="M63" s="15">
        <v>0</v>
      </c>
      <c r="N63" s="25">
        <f t="shared" si="3"/>
        <v>0</v>
      </c>
      <c r="O63" s="15"/>
      <c r="P63" s="25">
        <f t="shared" si="4"/>
        <v>0</v>
      </c>
    </row>
    <row r="64" spans="1:16" ht="36" customHeight="1" x14ac:dyDescent="0.3">
      <c r="A64" s="54" t="s">
        <v>82</v>
      </c>
      <c r="B64" s="30" t="s">
        <v>11</v>
      </c>
      <c r="C64" s="35" t="s">
        <v>83</v>
      </c>
      <c r="D64" s="37" t="s">
        <v>2</v>
      </c>
      <c r="E64" s="36" t="s">
        <v>8</v>
      </c>
      <c r="F64" s="6"/>
      <c r="G64" s="14">
        <v>0</v>
      </c>
      <c r="H64" s="14">
        <v>0</v>
      </c>
      <c r="I64" s="24">
        <f t="shared" si="0"/>
        <v>0</v>
      </c>
      <c r="J64" s="15">
        <v>0</v>
      </c>
      <c r="K64" s="45">
        <f t="shared" si="1"/>
        <v>0</v>
      </c>
      <c r="L64" s="25">
        <f>J64-H64</f>
        <v>0</v>
      </c>
      <c r="M64" s="15">
        <v>0</v>
      </c>
      <c r="N64" s="25">
        <f>M64-J64</f>
        <v>0</v>
      </c>
      <c r="O64" s="15">
        <v>0</v>
      </c>
      <c r="P64" s="25">
        <f>O64-M64</f>
        <v>0</v>
      </c>
    </row>
    <row r="65" spans="1:16" ht="33.75" customHeight="1" x14ac:dyDescent="0.3">
      <c r="A65" s="54" t="s">
        <v>128</v>
      </c>
      <c r="B65" s="30" t="s">
        <v>11</v>
      </c>
      <c r="C65" s="35" t="s">
        <v>127</v>
      </c>
      <c r="D65" s="37" t="s">
        <v>2</v>
      </c>
      <c r="E65" s="36" t="s">
        <v>8</v>
      </c>
      <c r="F65" s="6"/>
      <c r="G65" s="14">
        <v>295000</v>
      </c>
      <c r="H65" s="14">
        <v>2991200</v>
      </c>
      <c r="I65" s="24">
        <f t="shared" si="0"/>
        <v>2696200</v>
      </c>
      <c r="J65" s="15">
        <v>0</v>
      </c>
      <c r="K65" s="45">
        <f t="shared" si="1"/>
        <v>-295000</v>
      </c>
      <c r="L65" s="25">
        <f>J65-H65</f>
        <v>-2991200</v>
      </c>
      <c r="M65" s="15">
        <v>0</v>
      </c>
      <c r="N65" s="25">
        <f>M65-J65</f>
        <v>0</v>
      </c>
      <c r="O65" s="15">
        <v>0</v>
      </c>
      <c r="P65" s="25">
        <f>O65-M65</f>
        <v>0</v>
      </c>
    </row>
    <row r="66" spans="1:16" ht="30.75" customHeight="1" x14ac:dyDescent="0.3">
      <c r="A66" s="54" t="s">
        <v>143</v>
      </c>
      <c r="B66" s="30" t="s">
        <v>11</v>
      </c>
      <c r="C66" s="35" t="s">
        <v>144</v>
      </c>
      <c r="D66" s="37" t="s">
        <v>2</v>
      </c>
      <c r="E66" s="36" t="s">
        <v>8</v>
      </c>
      <c r="F66" s="6"/>
      <c r="G66" s="14">
        <v>0</v>
      </c>
      <c r="H66" s="14">
        <v>0</v>
      </c>
      <c r="I66" s="24">
        <f t="shared" si="0"/>
        <v>0</v>
      </c>
      <c r="J66" s="15">
        <v>12000000</v>
      </c>
      <c r="K66" s="45">
        <f t="shared" si="1"/>
        <v>12000000</v>
      </c>
      <c r="L66" s="25">
        <f>J66-H66</f>
        <v>12000000</v>
      </c>
      <c r="M66" s="15">
        <v>0</v>
      </c>
      <c r="N66" s="25">
        <f>M66-J66</f>
        <v>-12000000</v>
      </c>
      <c r="O66" s="15">
        <v>0</v>
      </c>
      <c r="P66" s="25">
        <f>O66-M66</f>
        <v>0</v>
      </c>
    </row>
    <row r="67" spans="1:16" ht="19.5" customHeight="1" x14ac:dyDescent="0.3">
      <c r="A67" s="54" t="s">
        <v>78</v>
      </c>
      <c r="B67" s="30" t="s">
        <v>11</v>
      </c>
      <c r="C67" s="35" t="s">
        <v>79</v>
      </c>
      <c r="D67" s="37" t="s">
        <v>2</v>
      </c>
      <c r="E67" s="36" t="s">
        <v>8</v>
      </c>
      <c r="F67" s="6"/>
      <c r="G67" s="14">
        <v>51949844.75</v>
      </c>
      <c r="H67" s="14">
        <v>140343849</v>
      </c>
      <c r="I67" s="24">
        <f t="shared" si="0"/>
        <v>88394004.25</v>
      </c>
      <c r="J67" s="15">
        <v>25161901.02</v>
      </c>
      <c r="K67" s="45">
        <f t="shared" si="1"/>
        <v>-26787943.73</v>
      </c>
      <c r="L67" s="25">
        <f t="shared" si="2"/>
        <v>-115181947.98</v>
      </c>
      <c r="M67" s="15">
        <v>12192039.65</v>
      </c>
      <c r="N67" s="25">
        <f t="shared" si="3"/>
        <v>-12969861.369999999</v>
      </c>
      <c r="O67" s="15">
        <v>12192039.65</v>
      </c>
      <c r="P67" s="25">
        <f t="shared" si="4"/>
        <v>0</v>
      </c>
    </row>
    <row r="68" spans="1:16" ht="37.5" customHeight="1" x14ac:dyDescent="0.3">
      <c r="A68" s="54" t="s">
        <v>84</v>
      </c>
      <c r="B68" s="30" t="s">
        <v>11</v>
      </c>
      <c r="C68" s="35" t="s">
        <v>85</v>
      </c>
      <c r="D68" s="37" t="s">
        <v>2</v>
      </c>
      <c r="E68" s="36" t="s">
        <v>8</v>
      </c>
      <c r="F68" s="6"/>
      <c r="G68" s="14">
        <v>290588426.43000001</v>
      </c>
      <c r="H68" s="14">
        <v>312023534</v>
      </c>
      <c r="I68" s="24">
        <f t="shared" si="0"/>
        <v>21435107.569999993</v>
      </c>
      <c r="J68" s="15">
        <v>358220994.39999998</v>
      </c>
      <c r="K68" s="45">
        <f t="shared" si="1"/>
        <v>67632567.969999969</v>
      </c>
      <c r="L68" s="25">
        <f t="shared" si="2"/>
        <v>46197460.399999976</v>
      </c>
      <c r="M68" s="15">
        <v>381796976.77999997</v>
      </c>
      <c r="N68" s="25">
        <f t="shared" si="3"/>
        <v>23575982.379999995</v>
      </c>
      <c r="O68" s="15">
        <v>404473369.57999998</v>
      </c>
      <c r="P68" s="25">
        <f t="shared" si="4"/>
        <v>22676392.800000012</v>
      </c>
    </row>
    <row r="69" spans="1:16" ht="68.25" customHeight="1" x14ac:dyDescent="0.3">
      <c r="A69" s="54" t="s">
        <v>86</v>
      </c>
      <c r="B69" s="30" t="s">
        <v>11</v>
      </c>
      <c r="C69" s="35" t="s">
        <v>87</v>
      </c>
      <c r="D69" s="37" t="s">
        <v>2</v>
      </c>
      <c r="E69" s="36" t="s">
        <v>8</v>
      </c>
      <c r="F69" s="6"/>
      <c r="G69" s="14">
        <v>2544680</v>
      </c>
      <c r="H69" s="14">
        <v>1094160</v>
      </c>
      <c r="I69" s="24">
        <f t="shared" si="0"/>
        <v>-1450520</v>
      </c>
      <c r="J69" s="15">
        <v>2339705</v>
      </c>
      <c r="K69" s="45">
        <f t="shared" si="1"/>
        <v>-204975</v>
      </c>
      <c r="L69" s="25">
        <f t="shared" si="2"/>
        <v>1245545</v>
      </c>
      <c r="M69" s="15">
        <v>2573455</v>
      </c>
      <c r="N69" s="25">
        <f t="shared" si="3"/>
        <v>233750</v>
      </c>
      <c r="O69" s="15">
        <v>2675997</v>
      </c>
      <c r="P69" s="25">
        <f t="shared" si="4"/>
        <v>102542</v>
      </c>
    </row>
    <row r="70" spans="1:16" ht="48.75" customHeight="1" x14ac:dyDescent="0.3">
      <c r="A70" s="54" t="s">
        <v>145</v>
      </c>
      <c r="B70" s="30" t="s">
        <v>11</v>
      </c>
      <c r="C70" s="35" t="s">
        <v>123</v>
      </c>
      <c r="D70" s="37" t="s">
        <v>146</v>
      </c>
      <c r="E70" s="36" t="s">
        <v>8</v>
      </c>
      <c r="F70" s="6"/>
      <c r="G70" s="14">
        <v>4987188</v>
      </c>
      <c r="H70" s="14">
        <v>0</v>
      </c>
      <c r="I70" s="24">
        <f t="shared" si="0"/>
        <v>-4987188</v>
      </c>
      <c r="J70" s="15">
        <v>0</v>
      </c>
      <c r="K70" s="45">
        <f t="shared" si="1"/>
        <v>-4987188</v>
      </c>
      <c r="L70" s="25">
        <f t="shared" si="2"/>
        <v>0</v>
      </c>
      <c r="M70" s="15">
        <v>0</v>
      </c>
      <c r="N70" s="25">
        <f t="shared" si="3"/>
        <v>0</v>
      </c>
      <c r="O70" s="15">
        <v>0</v>
      </c>
      <c r="P70" s="25">
        <f t="shared" si="4"/>
        <v>0</v>
      </c>
    </row>
    <row r="71" spans="1:16" ht="38.25" customHeight="1" x14ac:dyDescent="0.3">
      <c r="A71" s="54" t="s">
        <v>108</v>
      </c>
      <c r="B71" s="30" t="s">
        <v>11</v>
      </c>
      <c r="C71" s="35" t="s">
        <v>101</v>
      </c>
      <c r="D71" s="37" t="s">
        <v>2</v>
      </c>
      <c r="E71" s="36" t="s">
        <v>8</v>
      </c>
      <c r="F71" s="6"/>
      <c r="G71" s="14">
        <v>598758</v>
      </c>
      <c r="H71" s="14">
        <v>642486</v>
      </c>
      <c r="I71" s="24">
        <f t="shared" si="0"/>
        <v>43728</v>
      </c>
      <c r="J71" s="15">
        <v>765195</v>
      </c>
      <c r="K71" s="45">
        <f t="shared" si="1"/>
        <v>166437</v>
      </c>
      <c r="L71" s="25">
        <f t="shared" si="2"/>
        <v>122709</v>
      </c>
      <c r="M71" s="15">
        <v>792525</v>
      </c>
      <c r="N71" s="25">
        <f t="shared" si="3"/>
        <v>27330</v>
      </c>
      <c r="O71" s="15">
        <v>792525</v>
      </c>
      <c r="P71" s="25">
        <f t="shared" si="4"/>
        <v>0</v>
      </c>
    </row>
    <row r="72" spans="1:16" ht="52.5" customHeight="1" x14ac:dyDescent="0.3">
      <c r="A72" s="54" t="s">
        <v>88</v>
      </c>
      <c r="B72" s="30" t="s">
        <v>11</v>
      </c>
      <c r="C72" s="35" t="s">
        <v>89</v>
      </c>
      <c r="D72" s="37" t="s">
        <v>2</v>
      </c>
      <c r="E72" s="36" t="s">
        <v>8</v>
      </c>
      <c r="F72" s="6"/>
      <c r="G72" s="14">
        <v>18260</v>
      </c>
      <c r="H72" s="14">
        <v>20881</v>
      </c>
      <c r="I72" s="24">
        <f t="shared" si="0"/>
        <v>2621</v>
      </c>
      <c r="J72" s="15">
        <v>164678</v>
      </c>
      <c r="K72" s="45">
        <f t="shared" si="1"/>
        <v>146418</v>
      </c>
      <c r="L72" s="25">
        <f t="shared" si="2"/>
        <v>143797</v>
      </c>
      <c r="M72" s="15">
        <v>23788</v>
      </c>
      <c r="N72" s="25">
        <f t="shared" si="3"/>
        <v>-140890</v>
      </c>
      <c r="O72" s="15">
        <v>23788</v>
      </c>
      <c r="P72" s="25">
        <f t="shared" si="4"/>
        <v>0</v>
      </c>
    </row>
    <row r="73" spans="1:16" ht="69.75" customHeight="1" x14ac:dyDescent="0.3">
      <c r="A73" s="54" t="s">
        <v>90</v>
      </c>
      <c r="B73" s="30" t="s">
        <v>11</v>
      </c>
      <c r="C73" s="38" t="s">
        <v>91</v>
      </c>
      <c r="D73" s="39" t="s">
        <v>2</v>
      </c>
      <c r="E73" s="36" t="s">
        <v>8</v>
      </c>
      <c r="F73" s="6"/>
      <c r="G73" s="14">
        <v>13517550</v>
      </c>
      <c r="H73" s="14">
        <v>14106372</v>
      </c>
      <c r="I73" s="24">
        <f t="shared" si="0"/>
        <v>588822</v>
      </c>
      <c r="J73" s="15">
        <v>13137600</v>
      </c>
      <c r="K73" s="45">
        <f t="shared" si="1"/>
        <v>-379950</v>
      </c>
      <c r="L73" s="25">
        <f t="shared" si="2"/>
        <v>-968772</v>
      </c>
      <c r="M73" s="15">
        <v>13137628.220000001</v>
      </c>
      <c r="N73" s="25">
        <f t="shared" si="3"/>
        <v>28.220000000670552</v>
      </c>
      <c r="O73" s="15">
        <v>13478892</v>
      </c>
      <c r="P73" s="25">
        <f t="shared" si="4"/>
        <v>341263.77999999933</v>
      </c>
    </row>
    <row r="74" spans="1:16" ht="33.75" customHeight="1" x14ac:dyDescent="0.3">
      <c r="A74" s="54" t="s">
        <v>92</v>
      </c>
      <c r="B74" s="30" t="s">
        <v>11</v>
      </c>
      <c r="C74" s="38" t="s">
        <v>93</v>
      </c>
      <c r="D74" s="39" t="s">
        <v>2</v>
      </c>
      <c r="E74" s="36" t="s">
        <v>8</v>
      </c>
      <c r="F74" s="6"/>
      <c r="G74" s="14">
        <v>1447646</v>
      </c>
      <c r="H74" s="14">
        <v>2253949</v>
      </c>
      <c r="I74" s="24">
        <f t="shared" si="0"/>
        <v>806303</v>
      </c>
      <c r="J74" s="15">
        <v>2249014</v>
      </c>
      <c r="K74" s="45">
        <f t="shared" si="1"/>
        <v>801368</v>
      </c>
      <c r="L74" s="25">
        <f t="shared" si="2"/>
        <v>-4935</v>
      </c>
      <c r="M74" s="15">
        <v>2321413</v>
      </c>
      <c r="N74" s="25">
        <f t="shared" si="3"/>
        <v>72399</v>
      </c>
      <c r="O74" s="15">
        <v>2396708</v>
      </c>
      <c r="P74" s="25">
        <f t="shared" si="4"/>
        <v>75295</v>
      </c>
    </row>
    <row r="75" spans="1:16" ht="34.5" customHeight="1" x14ac:dyDescent="0.3">
      <c r="A75" s="54" t="s">
        <v>119</v>
      </c>
      <c r="B75" s="30" t="s">
        <v>11</v>
      </c>
      <c r="C75" s="38" t="s">
        <v>120</v>
      </c>
      <c r="D75" s="39" t="s">
        <v>2</v>
      </c>
      <c r="E75" s="36" t="s">
        <v>8</v>
      </c>
      <c r="F75" s="6"/>
      <c r="G75" s="14">
        <v>2914514</v>
      </c>
      <c r="H75" s="14">
        <v>2972936</v>
      </c>
      <c r="I75" s="24">
        <f t="shared" si="0"/>
        <v>58422</v>
      </c>
      <c r="J75" s="15">
        <v>3865711</v>
      </c>
      <c r="K75" s="45">
        <f t="shared" si="1"/>
        <v>951197</v>
      </c>
      <c r="L75" s="25">
        <f t="shared" si="2"/>
        <v>892775</v>
      </c>
      <c r="M75" s="15">
        <v>4020338</v>
      </c>
      <c r="N75" s="25">
        <f t="shared" si="3"/>
        <v>154627</v>
      </c>
      <c r="O75" s="15">
        <v>4181153</v>
      </c>
      <c r="P75" s="25">
        <f t="shared" si="4"/>
        <v>160815</v>
      </c>
    </row>
    <row r="76" spans="1:16" ht="23.25" customHeight="1" x14ac:dyDescent="0.3">
      <c r="A76" s="54" t="s">
        <v>121</v>
      </c>
      <c r="B76" s="30" t="s">
        <v>11</v>
      </c>
      <c r="C76" s="38" t="s">
        <v>122</v>
      </c>
      <c r="D76" s="39" t="s">
        <v>2</v>
      </c>
      <c r="E76" s="36" t="s">
        <v>8</v>
      </c>
      <c r="F76" s="6"/>
      <c r="G76" s="14">
        <v>721305</v>
      </c>
      <c r="H76" s="14">
        <v>371967</v>
      </c>
      <c r="I76" s="24">
        <f t="shared" si="0"/>
        <v>-349338</v>
      </c>
      <c r="J76" s="15">
        <v>385288</v>
      </c>
      <c r="K76" s="45">
        <f t="shared" si="1"/>
        <v>-336017</v>
      </c>
      <c r="L76" s="25">
        <f t="shared" si="2"/>
        <v>13321</v>
      </c>
      <c r="M76" s="15">
        <v>400700</v>
      </c>
      <c r="N76" s="25">
        <f t="shared" si="3"/>
        <v>15412</v>
      </c>
      <c r="O76" s="15">
        <v>416728</v>
      </c>
      <c r="P76" s="25">
        <f t="shared" si="4"/>
        <v>16028</v>
      </c>
    </row>
    <row r="77" spans="1:16" ht="129" customHeight="1" x14ac:dyDescent="0.3">
      <c r="A77" s="54" t="s">
        <v>147</v>
      </c>
      <c r="B77" s="30" t="s">
        <v>11</v>
      </c>
      <c r="C77" s="38" t="s">
        <v>148</v>
      </c>
      <c r="D77" s="39" t="s">
        <v>2</v>
      </c>
      <c r="E77" s="36" t="s">
        <v>8</v>
      </c>
      <c r="F77" s="6"/>
      <c r="G77" s="14">
        <v>234360</v>
      </c>
      <c r="H77" s="14">
        <v>703080</v>
      </c>
      <c r="I77" s="24">
        <f t="shared" si="0"/>
        <v>468720</v>
      </c>
      <c r="J77" s="15">
        <v>703080</v>
      </c>
      <c r="K77" s="45">
        <f t="shared" si="1"/>
        <v>468720</v>
      </c>
      <c r="L77" s="25">
        <f t="shared" si="2"/>
        <v>0</v>
      </c>
      <c r="M77" s="15">
        <v>703080</v>
      </c>
      <c r="N77" s="25">
        <f t="shared" si="3"/>
        <v>0</v>
      </c>
      <c r="O77" s="15">
        <v>703080</v>
      </c>
      <c r="P77" s="25">
        <f t="shared" si="4"/>
        <v>0</v>
      </c>
    </row>
    <row r="78" spans="1:16" ht="65.25" customHeight="1" x14ac:dyDescent="0.3">
      <c r="A78" s="54" t="s">
        <v>137</v>
      </c>
      <c r="B78" s="30" t="s">
        <v>11</v>
      </c>
      <c r="C78" s="38" t="s">
        <v>136</v>
      </c>
      <c r="D78" s="39" t="s">
        <v>2</v>
      </c>
      <c r="E78" s="36" t="s">
        <v>8</v>
      </c>
      <c r="F78" s="6"/>
      <c r="G78" s="14">
        <v>1963460.4</v>
      </c>
      <c r="H78" s="14">
        <v>2048511</v>
      </c>
      <c r="I78" s="24">
        <f t="shared" ref="I78" si="42">H78-G78</f>
        <v>85050.600000000093</v>
      </c>
      <c r="J78" s="15">
        <v>2079594</v>
      </c>
      <c r="K78" s="45">
        <f t="shared" ref="K78" si="43">J78-G78</f>
        <v>116133.60000000009</v>
      </c>
      <c r="L78" s="25">
        <f t="shared" ref="L78" si="44">J78-H78</f>
        <v>31083</v>
      </c>
      <c r="M78" s="15">
        <v>2117211.69</v>
      </c>
      <c r="N78" s="25">
        <f t="shared" ref="N78" si="45">M78-J78</f>
        <v>37617.689999999944</v>
      </c>
      <c r="O78" s="15">
        <v>2139265.92</v>
      </c>
      <c r="P78" s="25">
        <f t="shared" ref="P78" si="46">O78-M78</f>
        <v>22054.229999999981</v>
      </c>
    </row>
    <row r="79" spans="1:16" ht="67.5" customHeight="1" x14ac:dyDescent="0.3">
      <c r="A79" s="54" t="s">
        <v>94</v>
      </c>
      <c r="B79" s="30" t="s">
        <v>11</v>
      </c>
      <c r="C79" s="38" t="s">
        <v>95</v>
      </c>
      <c r="D79" s="39" t="s">
        <v>2</v>
      </c>
      <c r="E79" s="36" t="s">
        <v>8</v>
      </c>
      <c r="F79" s="6"/>
      <c r="G79" s="14">
        <v>23533380</v>
      </c>
      <c r="H79" s="14">
        <v>25619896</v>
      </c>
      <c r="I79" s="24">
        <f t="shared" si="0"/>
        <v>2086516</v>
      </c>
      <c r="J79" s="15">
        <v>27686880</v>
      </c>
      <c r="K79" s="45">
        <f t="shared" si="1"/>
        <v>4153500</v>
      </c>
      <c r="L79" s="25">
        <f t="shared" si="2"/>
        <v>2066984</v>
      </c>
      <c r="M79" s="15">
        <v>27925560</v>
      </c>
      <c r="N79" s="25">
        <f t="shared" si="3"/>
        <v>238680</v>
      </c>
      <c r="O79" s="15">
        <v>27925560</v>
      </c>
      <c r="P79" s="25">
        <f t="shared" si="4"/>
        <v>0</v>
      </c>
    </row>
    <row r="80" spans="1:16" ht="33.75" customHeight="1" x14ac:dyDescent="0.3">
      <c r="A80" s="54" t="s">
        <v>138</v>
      </c>
      <c r="B80" s="30" t="s">
        <v>11</v>
      </c>
      <c r="C80" s="38" t="s">
        <v>131</v>
      </c>
      <c r="D80" s="39" t="s">
        <v>2</v>
      </c>
      <c r="E80" s="36" t="s">
        <v>8</v>
      </c>
      <c r="F80" s="6"/>
      <c r="G80" s="14">
        <v>5950266.2699999996</v>
      </c>
      <c r="H80" s="14">
        <v>8150000</v>
      </c>
      <c r="I80" s="24">
        <f t="shared" si="0"/>
        <v>2199733.7300000004</v>
      </c>
      <c r="J80" s="15">
        <v>800000</v>
      </c>
      <c r="K80" s="45">
        <f t="shared" si="1"/>
        <v>-5150266.2699999996</v>
      </c>
      <c r="L80" s="25">
        <f t="shared" si="2"/>
        <v>-7350000</v>
      </c>
      <c r="M80" s="15">
        <v>0</v>
      </c>
      <c r="N80" s="25">
        <f t="shared" si="3"/>
        <v>-800000</v>
      </c>
      <c r="O80" s="15">
        <v>0</v>
      </c>
      <c r="P80" s="25">
        <f t="shared" si="4"/>
        <v>0</v>
      </c>
    </row>
    <row r="81" spans="1:16" ht="51" customHeight="1" x14ac:dyDescent="0.3">
      <c r="A81" s="54" t="s">
        <v>141</v>
      </c>
      <c r="B81" s="30" t="s">
        <v>11</v>
      </c>
      <c r="C81" s="38" t="s">
        <v>142</v>
      </c>
      <c r="D81" s="39" t="s">
        <v>2</v>
      </c>
      <c r="E81" s="36" t="s">
        <v>8</v>
      </c>
      <c r="F81" s="6"/>
      <c r="G81" s="14">
        <v>-100</v>
      </c>
      <c r="H81" s="14">
        <v>0</v>
      </c>
      <c r="I81" s="24">
        <f t="shared" ref="I81" si="47">H81-G81</f>
        <v>100</v>
      </c>
      <c r="J81" s="15">
        <v>0</v>
      </c>
      <c r="K81" s="45">
        <f t="shared" ref="K81" si="48">J81-G81</f>
        <v>100</v>
      </c>
      <c r="L81" s="25">
        <f t="shared" ref="L81" si="49">J81-H81</f>
        <v>0</v>
      </c>
      <c r="M81" s="15">
        <v>0</v>
      </c>
      <c r="N81" s="25">
        <f t="shared" ref="N81" si="50">M81-J81</f>
        <v>0</v>
      </c>
      <c r="O81" s="15">
        <v>0</v>
      </c>
      <c r="P81" s="25">
        <f t="shared" ref="P81" si="51">O81-M81</f>
        <v>0</v>
      </c>
    </row>
    <row r="82" spans="1:16" x14ac:dyDescent="0.3">
      <c r="A82" s="56" t="s">
        <v>10</v>
      </c>
      <c r="B82" s="41"/>
      <c r="C82" s="42"/>
      <c r="D82" s="43"/>
      <c r="E82" s="44"/>
      <c r="F82" s="9"/>
      <c r="G82" s="17">
        <f>G53+G8</f>
        <v>1138289172.0799999</v>
      </c>
      <c r="H82" s="51">
        <f>H53+H8</f>
        <v>1240524200</v>
      </c>
      <c r="I82" s="24">
        <f t="shared" ref="I82" si="52">H82-G82</f>
        <v>102235027.92000008</v>
      </c>
      <c r="J82" s="17">
        <f>J53+J8</f>
        <v>1092541857.53</v>
      </c>
      <c r="K82" s="45">
        <f t="shared" ref="K82" si="53">J82-G82</f>
        <v>-45747314.549999952</v>
      </c>
      <c r="L82" s="25">
        <f>J82-H82</f>
        <v>-147982342.47000003</v>
      </c>
      <c r="M82" s="17">
        <f>M53+M8</f>
        <v>1024468752.3399999</v>
      </c>
      <c r="N82" s="25">
        <f t="shared" si="3"/>
        <v>-68073105.190000057</v>
      </c>
      <c r="O82" s="17">
        <f>O53+O8</f>
        <v>1028941553.15</v>
      </c>
      <c r="P82" s="25">
        <f t="shared" si="4"/>
        <v>4472800.810000062</v>
      </c>
    </row>
  </sheetData>
  <mergeCells count="4">
    <mergeCell ref="B5:E5"/>
    <mergeCell ref="B6:E6"/>
    <mergeCell ref="B7:E7"/>
    <mergeCell ref="A1:P3"/>
  </mergeCells>
  <phoneticPr fontId="10" type="noConversion"/>
  <pageMargins left="0.31496062992125984" right="0.31496062992125984" top="0.74803149606299213" bottom="0.74803149606299213" header="0" footer="0"/>
  <pageSetup paperSize="9" scale="45" fitToHeight="1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2025-11-19T01:04:37Z</dcterms:modified>
</cp:coreProperties>
</file>